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tabRatio="886" activeTab="7"/>
  </bookViews>
  <sheets>
    <sheet name="1-法律依据" sheetId="45" r:id="rId1"/>
    <sheet name="2-统计人员交接记录" sheetId="7" r:id="rId2"/>
    <sheet name="E204-1表" sheetId="71" r:id="rId3"/>
    <sheet name="计算台账" sheetId="75" state="hidden" r:id="rId4"/>
    <sheet name="过录台账" sheetId="70" r:id="rId5"/>
    <sheet name="1月" sheetId="69" r:id="rId6"/>
    <sheet name="2月" sheetId="73" r:id="rId7"/>
    <sheet name="3月" sheetId="74" r:id="rId8"/>
    <sheet name="4月" sheetId="76" r:id="rId9"/>
    <sheet name="5月" sheetId="77" r:id="rId10"/>
    <sheet name="6月" sheetId="78" r:id="rId11"/>
    <sheet name="7月" sheetId="79" r:id="rId12"/>
    <sheet name="8月" sheetId="80" r:id="rId13"/>
    <sheet name="9月" sheetId="81" r:id="rId14"/>
    <sheet name="10月" sheetId="82" r:id="rId15"/>
    <sheet name="11月" sheetId="83" r:id="rId16"/>
    <sheet name="12月" sheetId="84" r:id="rId17"/>
    <sheet name="商品标准转化表" sheetId="87" r:id="rId18"/>
    <sheet name="商品分类目录查找" sheetId="85" r:id="rId19"/>
  </sheets>
  <definedNames>
    <definedName name="_xlnm._FilterDatabase" localSheetId="3" hidden="1">计算台账!$A$2:$N$590</definedName>
    <definedName name="_xlnm._FilterDatabase" localSheetId="5" hidden="1">'1月'!$A$2:$N$1002</definedName>
    <definedName name="_xlnm._FilterDatabase" localSheetId="6" hidden="1">'2月'!$A$2:$N$1002</definedName>
    <definedName name="_xlnm._FilterDatabase" localSheetId="7" hidden="1">'3月'!$A$2:$N$1002</definedName>
    <definedName name="_xlnm._FilterDatabase" localSheetId="8" hidden="1">'4月'!$A$2:$N$1002</definedName>
    <definedName name="_xlnm._FilterDatabase" localSheetId="17" hidden="1">商品标准转化表!$A$1:$H$2567</definedName>
    <definedName name="_xlnm._FilterDatabase" localSheetId="18" hidden="1">商品分类目录查找!$A$3:$G$278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JPB024</author>
  </authors>
  <commentList>
    <comment ref="N5" authorId="0">
      <text>
        <r>
          <rPr>
            <b/>
            <sz val="9"/>
            <rFont val="宋体"/>
            <charset val="134"/>
          </rPr>
          <t>JPB024:</t>
        </r>
        <r>
          <rPr>
            <sz val="9"/>
            <rFont val="宋体"/>
            <charset val="134"/>
          </rPr>
          <t xml:space="preserve">
下拉选择月份，生成对应期别报表</t>
        </r>
      </text>
    </comment>
  </commentList>
</comments>
</file>

<file path=xl/comments2.xml><?xml version="1.0" encoding="utf-8"?>
<comments xmlns="http://schemas.openxmlformats.org/spreadsheetml/2006/main">
  <authors>
    <author>tj440</author>
  </authors>
  <commentList>
    <comment ref="B240" authorId="0">
      <text>
        <r>
          <rPr>
            <sz val="9"/>
            <rFont val="宋体"/>
            <charset val="134"/>
          </rPr>
          <t>备忘：2022年新表式进一步增加新车和二手车其中分类，故将汽车类统计分类代码第四位改为新车和二手车标识码，新车为1，二手车为2</t>
        </r>
      </text>
    </comment>
  </commentList>
</comments>
</file>

<file path=xl/sharedStrings.xml><?xml version="1.0" encoding="utf-8"?>
<sst xmlns="http://schemas.openxmlformats.org/spreadsheetml/2006/main" count="2545" uniqueCount="903">
  <si>
    <t>法 律 依 据</t>
  </si>
  <si>
    <t xml:space="preserve"> 《中华人民共和国统计法》第二十四条</t>
  </si>
  <si>
    <r>
      <rPr>
        <sz val="12"/>
        <rFont val="宋体"/>
        <charset val="134"/>
      </rPr>
      <t xml:space="preserve">    国家机关、企业事业单位和其他组织等统计调查对象，</t>
    </r>
    <r>
      <rPr>
        <sz val="12"/>
        <color rgb="FFFF0000"/>
        <rFont val="宋体"/>
        <charset val="134"/>
      </rPr>
      <t>应当按照国家有关规定设置原始记录、统计台账</t>
    </r>
    <r>
      <rPr>
        <sz val="12"/>
        <rFont val="宋体"/>
        <charset val="134"/>
      </rPr>
      <t>，推动统计台账电子化、数字化、标准化，建立健全统计资料的审核、签署、报送、归档等管理制度。
    统计资料的审核、签署人员应当对其审核、签署的统计资料的真实性、准确性和完整性负责。</t>
    </r>
  </si>
  <si>
    <t xml:space="preserve"> 《中华人民共和国统计法》第四十五条</t>
  </si>
  <si>
    <r>
      <rPr>
        <sz val="12"/>
        <rFont val="宋体"/>
        <charset val="134"/>
      </rPr>
      <t xml:space="preserve">    作为统计调查对象的国家机关、企业事业单位或者其他组织迟报统计资料，</t>
    </r>
    <r>
      <rPr>
        <sz val="12"/>
        <color rgb="FFFF0000"/>
        <rFont val="宋体"/>
        <charset val="134"/>
      </rPr>
      <t>或者未按照国家有关规定设置原始记录、统计台账的，由县级以上人民政府统计机构责令改正，给予警告，可以予以通报</t>
    </r>
    <r>
      <rPr>
        <sz val="12"/>
        <rFont val="宋体"/>
        <charset val="134"/>
      </rPr>
      <t>；其负有责任的领导人员和直接责任人员属于公职人员的，由任免机关、单位或者监察机关依法给予处分。
    企业事业单位或者其他组织有前款所列行为之一的，可以并处五万元以下的罚款。</t>
    </r>
  </si>
  <si>
    <t>填报人交接和检查记录台账</t>
  </si>
  <si>
    <t>区级统计管理部门：越秀区统计局</t>
  </si>
  <si>
    <t>单位名称：XXXXX有限公司</t>
  </si>
  <si>
    <t>统计人员姓名</t>
  </si>
  <si>
    <t>接管日期</t>
  </si>
  <si>
    <t>交出日期</t>
  </si>
  <si>
    <t>统计负责人</t>
  </si>
  <si>
    <t>统计检查日期</t>
  </si>
  <si>
    <t>检查单位名称</t>
  </si>
  <si>
    <t>检查内容</t>
  </si>
  <si>
    <t>检查结果</t>
  </si>
  <si>
    <t>国家统计局</t>
  </si>
  <si>
    <t>广东省统计局</t>
  </si>
  <si>
    <t>广州市统计局</t>
  </si>
  <si>
    <t>越秀区统计局</t>
  </si>
  <si>
    <t>批发和零售业商品销售和库存</t>
  </si>
  <si>
    <t/>
  </si>
  <si>
    <t>表　号：</t>
  </si>
  <si>
    <t>E　2　0　4　- 1 表</t>
  </si>
  <si>
    <t>制定机关：</t>
  </si>
  <si>
    <t>国　家　统　计　局</t>
  </si>
  <si>
    <t>统一社会信用代码</t>
  </si>
  <si>
    <t>文　　号：</t>
  </si>
  <si>
    <t>国统字〔2024〕77号</t>
  </si>
  <si>
    <t>单位详细名称：</t>
  </si>
  <si>
    <t>2025</t>
  </si>
  <si>
    <t>年</t>
  </si>
  <si>
    <t>月</t>
  </si>
  <si>
    <t>有效期至：</t>
  </si>
  <si>
    <t>2026年1月</t>
  </si>
  <si>
    <t>一、总体交易情况</t>
  </si>
  <si>
    <t>指标名称</t>
  </si>
  <si>
    <t>计量单位</t>
  </si>
  <si>
    <t>代码</t>
  </si>
  <si>
    <t>本年</t>
  </si>
  <si>
    <t>上年</t>
  </si>
  <si>
    <t>本月</t>
  </si>
  <si>
    <t>1—本月</t>
  </si>
  <si>
    <t>甲</t>
  </si>
  <si>
    <t>乙</t>
  </si>
  <si>
    <t>丙</t>
  </si>
  <si>
    <t>1</t>
  </si>
  <si>
    <t>2</t>
  </si>
  <si>
    <t>3</t>
  </si>
  <si>
    <t>4</t>
  </si>
  <si>
    <t xml:space="preserve">   商品购进额</t>
  </si>
  <si>
    <t>千元</t>
  </si>
  <si>
    <t>01</t>
  </si>
  <si>
    <t xml:space="preserve">   商品销售额</t>
  </si>
  <si>
    <t>02</t>
  </si>
  <si>
    <t xml:space="preserve">     其中：通过公共网络实现的商品销售额</t>
  </si>
  <si>
    <t>03</t>
  </si>
  <si>
    <t xml:space="preserve">   零售额</t>
  </si>
  <si>
    <t>04</t>
  </si>
  <si>
    <t xml:space="preserve">     其中：通过公共网络实现的零售额</t>
  </si>
  <si>
    <t>05</t>
  </si>
  <si>
    <t xml:space="preserve">   期末商品库存额</t>
  </si>
  <si>
    <t>06</t>
  </si>
  <si>
    <t>-</t>
  </si>
  <si>
    <t>二、分类值交易情况</t>
  </si>
  <si>
    <t>商品销售额</t>
  </si>
  <si>
    <t>零售额</t>
  </si>
  <si>
    <t>5</t>
  </si>
  <si>
    <t>6</t>
  </si>
  <si>
    <t>7</t>
  </si>
  <si>
    <t>8</t>
  </si>
  <si>
    <r>
      <rPr>
        <sz val="11"/>
        <color rgb="FF000000"/>
        <rFont val="Calibri"/>
        <charset val="134"/>
      </rPr>
      <t xml:space="preserve">   </t>
    </r>
    <r>
      <rPr>
        <sz val="11"/>
        <color rgb="FF000000"/>
        <rFont val="宋体"/>
        <charset val="134"/>
      </rPr>
      <t>粮油、食品类</t>
    </r>
  </si>
  <si>
    <t xml:space="preserve">     其中：粮油类</t>
  </si>
  <si>
    <t>011</t>
  </si>
  <si>
    <t xml:space="preserve">     　　　肉禽蛋类</t>
  </si>
  <si>
    <t>012</t>
  </si>
  <si>
    <t xml:space="preserve">     　　　水产品类</t>
  </si>
  <si>
    <t>013</t>
  </si>
  <si>
    <t xml:space="preserve">     　　　蔬菜类</t>
  </si>
  <si>
    <t>014</t>
  </si>
  <si>
    <t xml:space="preserve">     　　　干鲜果品类</t>
  </si>
  <si>
    <t>015</t>
  </si>
  <si>
    <t xml:space="preserve">   饮料类</t>
  </si>
  <si>
    <t xml:space="preserve">   烟酒类</t>
  </si>
  <si>
    <t xml:space="preserve">   服装、鞋帽、针纺织品类</t>
  </si>
  <si>
    <t xml:space="preserve">     服装类</t>
  </si>
  <si>
    <t>041</t>
  </si>
  <si>
    <t xml:space="preserve">     鞋帽类</t>
  </si>
  <si>
    <t>042</t>
  </si>
  <si>
    <t xml:space="preserve">     针纺织品类</t>
  </si>
  <si>
    <t>043</t>
  </si>
  <si>
    <t xml:space="preserve">   化妆品类</t>
  </si>
  <si>
    <t xml:space="preserve">   金银珠宝类</t>
  </si>
  <si>
    <t xml:space="preserve">   日用品类</t>
  </si>
  <si>
    <t>07</t>
  </si>
  <si>
    <t xml:space="preserve">     其中：可穿戴智能设备</t>
  </si>
  <si>
    <t>071</t>
  </si>
  <si>
    <t xml:space="preserve">   五金、电料类</t>
  </si>
  <si>
    <t>08</t>
  </si>
  <si>
    <t xml:space="preserve">   体育、娱乐用品类</t>
  </si>
  <si>
    <t>09</t>
  </si>
  <si>
    <t xml:space="preserve">     其中：照相器材类</t>
  </si>
  <si>
    <t>091</t>
  </si>
  <si>
    <t xml:space="preserve">   书报杂志类</t>
  </si>
  <si>
    <t xml:space="preserve">   电子出版物及音像制品类</t>
  </si>
  <si>
    <r>
      <rPr>
        <sz val="11"/>
        <color rgb="FF000000"/>
        <rFont val="Calibri"/>
        <charset val="134"/>
      </rPr>
      <t xml:space="preserve">   </t>
    </r>
    <r>
      <rPr>
        <sz val="11"/>
        <color rgb="FF000000"/>
        <rFont val="宋体"/>
        <charset val="134"/>
      </rPr>
      <t>家用电器和音像器材类</t>
    </r>
  </si>
  <si>
    <t xml:space="preserve">     其中：能效等级为1级和2级的商品</t>
  </si>
  <si>
    <t xml:space="preserve">     其中：智能家用电器和音像器材</t>
  </si>
  <si>
    <t>122</t>
  </si>
  <si>
    <t xml:space="preserve">   中西药品类</t>
  </si>
  <si>
    <t xml:space="preserve">     其中：西药类</t>
  </si>
  <si>
    <t>131</t>
  </si>
  <si>
    <t xml:space="preserve">     　　  中草药及中成药类</t>
  </si>
  <si>
    <t>132</t>
  </si>
  <si>
    <t xml:space="preserve">   文化办公用品类</t>
  </si>
  <si>
    <t xml:space="preserve">     其中：计算机及其配套产品</t>
  </si>
  <si>
    <t>141</t>
  </si>
  <si>
    <t xml:space="preserve">   家具类</t>
  </si>
  <si>
    <t xml:space="preserve">   通讯器材类</t>
  </si>
  <si>
    <t xml:space="preserve">     其中：智能手机</t>
  </si>
  <si>
    <t xml:space="preserve">   煤炭及制品类</t>
  </si>
  <si>
    <t xml:space="preserve">   木材及制品类</t>
  </si>
  <si>
    <t xml:space="preserve">   石油及制品类</t>
  </si>
  <si>
    <t xml:space="preserve">   化工材料及制品类</t>
  </si>
  <si>
    <t xml:space="preserve">     其中：化肥类</t>
  </si>
  <si>
    <t>201</t>
  </si>
  <si>
    <t xml:space="preserve">   金属材料类</t>
  </si>
  <si>
    <t xml:space="preserve">   建筑及装潢材料类</t>
  </si>
  <si>
    <t xml:space="preserve">   机电产品及设备类</t>
  </si>
  <si>
    <t xml:space="preserve">     其中：农机类</t>
  </si>
  <si>
    <t>231</t>
  </si>
  <si>
    <t xml:space="preserve">   汽车类</t>
  </si>
  <si>
    <t xml:space="preserve">     其中：新能源汽车</t>
  </si>
  <si>
    <t>241</t>
  </si>
  <si>
    <t xml:space="preserve">     其中：新车</t>
  </si>
  <si>
    <t>242</t>
  </si>
  <si>
    <t xml:space="preserve">     　　  二手车</t>
  </si>
  <si>
    <t>243</t>
  </si>
  <si>
    <t xml:space="preserve">   种子饲料类</t>
  </si>
  <si>
    <t xml:space="preserve">   棉麻类</t>
  </si>
  <si>
    <t xml:space="preserve">   其他未列明商品类</t>
  </si>
  <si>
    <t>单位负责人：</t>
  </si>
  <si>
    <t>统计负责人：</t>
  </si>
  <si>
    <t>填表人：</t>
  </si>
  <si>
    <t>联系电话：</t>
  </si>
  <si>
    <t>报出日期</t>
  </si>
  <si>
    <t>说明：</t>
  </si>
  <si>
    <t>1.统计范围：辖区内限额以上批发和零售业法人单位。</t>
  </si>
  <si>
    <t>2.报送日期及方式：调查单位2、5、6、7、8、10、11月月后7日，3月月后8日，4、12月月后9日12时，9月月后11日18时前独立自行网上填报，1月免报；省级统计机构6、8、10、11月月后10日，2、3、5、7月</t>
  </si>
  <si>
    <t>　月后11日，4月月后12日，12月月后13日，9月月后14日12时前完成数据审核、验收、上报，1月免报。</t>
  </si>
  <si>
    <t>3.本表“上年”数据统一由国家统计局在数据处理软件中复制，调查单位和各级统计机构原则上不得修改；本年新增的调查单位自行填报“上年”数据；涉及拆分、兼并、重组等情况的企业，经国家统计局批准后，</t>
  </si>
  <si>
    <t>　调查单位可调整上年数据；本年新增指标的上年数据由调查单位自行填报。</t>
  </si>
  <si>
    <t>4.法人单位填报的数据中应包括本法人单位所属的全部批发和零售业产业活动单位的数据。若所属产业活动单位已作为视同法人单位统计，则法人单位填报的数据不应再包括该产业活动单位数据。</t>
  </si>
  <si>
    <t>5.本表“分类值交易情况”按《商品分类目录》填报。</t>
  </si>
  <si>
    <t>6.审核关系：</t>
  </si>
  <si>
    <t>　本表填报的数据必须大于或等于零。</t>
  </si>
  <si>
    <t>　　 　 行关系：（1）02≥03　 （2）02≥04　 （3）04≥05　　（4）010≥011+012+013+014+015　（5）040＝041+042+043　（6）070≥071　（7）090≥091　 （8）120≥121　 （9）120≥122　</t>
  </si>
  <si>
    <t>　　　　　 　　 （10）130≥131+132　（11）140≥141 （12）160≥161 （13）200≥201　（14）230≥231 （15）240≥241　（16）木材及制品类（180）、化工材料及制品类（200）</t>
  </si>
  <si>
    <t>　　　　　 　　 其中：化肥类（201）、金属材料类（210）、其中：农机类（231）、种子饲料类（250）的零售额应为0</t>
  </si>
  <si>
    <t>　　　　列关系：（1）1≤2　　　　　（2）3≤4　　　　　（3）5≤6　　　　　（4）7≤8</t>
  </si>
  <si>
    <t>辅助列_月份合并</t>
  </si>
  <si>
    <t>辅助列_月份</t>
  </si>
  <si>
    <t>月份</t>
  </si>
  <si>
    <t>合计</t>
  </si>
  <si>
    <t>网络部分</t>
  </si>
  <si>
    <t>购进</t>
  </si>
  <si>
    <t>库存</t>
  </si>
  <si>
    <t>销售额当月
(千元)</t>
  </si>
  <si>
    <t>销售额累计
(千元)</t>
  </si>
  <si>
    <t>零售额当月
(千元)</t>
  </si>
  <si>
    <t>零售额累计
(千元)</t>
  </si>
  <si>
    <t>当月
（千元）</t>
  </si>
  <si>
    <t>累计
（千元）</t>
  </si>
  <si>
    <t>期末数
（千元）</t>
  </si>
  <si>
    <t>批发零售企业统计台账</t>
  </si>
  <si>
    <t>报告期：</t>
  </si>
  <si>
    <t>一、商品销售额（元）</t>
  </si>
  <si>
    <r>
      <rPr>
        <sz val="9"/>
        <color indexed="8"/>
        <rFont val="Times New Roman"/>
        <charset val="134"/>
      </rPr>
      <t>1</t>
    </r>
    <r>
      <rPr>
        <sz val="9"/>
        <color indexed="8"/>
        <rFont val="宋体"/>
        <charset val="134"/>
      </rPr>
      <t>月</t>
    </r>
  </si>
  <si>
    <r>
      <rPr>
        <sz val="9"/>
        <color rgb="FF000000"/>
        <rFont val="Times New Roman"/>
        <charset val="134"/>
      </rPr>
      <t>2</t>
    </r>
    <r>
      <rPr>
        <sz val="9"/>
        <color rgb="FF000000"/>
        <rFont val="宋体"/>
        <charset val="134"/>
      </rPr>
      <t>月</t>
    </r>
  </si>
  <si>
    <r>
      <rPr>
        <sz val="9"/>
        <color rgb="FF000000"/>
        <rFont val="Times New Roman"/>
        <charset val="134"/>
      </rPr>
      <t>3</t>
    </r>
    <r>
      <rPr>
        <sz val="9"/>
        <color rgb="FF000000"/>
        <rFont val="宋体"/>
        <charset val="134"/>
      </rPr>
      <t>月</t>
    </r>
  </si>
  <si>
    <r>
      <rPr>
        <sz val="9"/>
        <color rgb="FF000000"/>
        <rFont val="Times New Roman"/>
        <charset val="134"/>
      </rPr>
      <t>4</t>
    </r>
    <r>
      <rPr>
        <sz val="9"/>
        <color rgb="FF000000"/>
        <rFont val="宋体"/>
        <charset val="134"/>
      </rPr>
      <t>月</t>
    </r>
  </si>
  <si>
    <r>
      <rPr>
        <sz val="9"/>
        <color rgb="FF000000"/>
        <rFont val="Times New Roman"/>
        <charset val="134"/>
      </rPr>
      <t>5</t>
    </r>
    <r>
      <rPr>
        <sz val="9"/>
        <color rgb="FF000000"/>
        <rFont val="宋体"/>
        <charset val="134"/>
      </rPr>
      <t>月</t>
    </r>
  </si>
  <si>
    <r>
      <rPr>
        <sz val="9"/>
        <color rgb="FF000000"/>
        <rFont val="Times New Roman"/>
        <charset val="134"/>
      </rPr>
      <t>6</t>
    </r>
    <r>
      <rPr>
        <sz val="9"/>
        <color rgb="FF000000"/>
        <rFont val="宋体"/>
        <charset val="134"/>
      </rPr>
      <t>月</t>
    </r>
  </si>
  <si>
    <r>
      <rPr>
        <sz val="9"/>
        <color rgb="FF000000"/>
        <rFont val="Times New Roman"/>
        <charset val="134"/>
      </rPr>
      <t>7</t>
    </r>
    <r>
      <rPr>
        <sz val="9"/>
        <color rgb="FF000000"/>
        <rFont val="宋体"/>
        <charset val="134"/>
      </rPr>
      <t>月</t>
    </r>
  </si>
  <si>
    <r>
      <rPr>
        <sz val="9"/>
        <color rgb="FF000000"/>
        <rFont val="Times New Roman"/>
        <charset val="134"/>
      </rPr>
      <t>8</t>
    </r>
    <r>
      <rPr>
        <sz val="9"/>
        <color rgb="FF000000"/>
        <rFont val="宋体"/>
        <charset val="134"/>
      </rPr>
      <t>月</t>
    </r>
  </si>
  <si>
    <r>
      <rPr>
        <sz val="9"/>
        <color rgb="FF000000"/>
        <rFont val="Times New Roman"/>
        <charset val="134"/>
      </rPr>
      <t>9</t>
    </r>
    <r>
      <rPr>
        <sz val="9"/>
        <color rgb="FF000000"/>
        <rFont val="宋体"/>
        <charset val="134"/>
      </rPr>
      <t>月</t>
    </r>
  </si>
  <si>
    <r>
      <rPr>
        <sz val="9"/>
        <color rgb="FF000000"/>
        <rFont val="Times New Roman"/>
        <charset val="134"/>
      </rPr>
      <t>1</t>
    </r>
    <r>
      <rPr>
        <sz val="9"/>
        <color rgb="FF000000"/>
        <rFont val="宋体"/>
        <charset val="134"/>
      </rPr>
      <t>0月</t>
    </r>
  </si>
  <si>
    <r>
      <rPr>
        <sz val="9"/>
        <color rgb="FF000000"/>
        <rFont val="Times New Roman"/>
        <charset val="134"/>
      </rPr>
      <t>1</t>
    </r>
    <r>
      <rPr>
        <sz val="9"/>
        <color rgb="FF000000"/>
        <rFont val="宋体"/>
        <charset val="134"/>
      </rPr>
      <t>1月</t>
    </r>
  </si>
  <si>
    <r>
      <rPr>
        <sz val="9"/>
        <color rgb="FF000000"/>
        <rFont val="Times New Roman"/>
        <charset val="134"/>
      </rPr>
      <t>1</t>
    </r>
    <r>
      <rPr>
        <sz val="9"/>
        <color rgb="FF000000"/>
        <rFont val="宋体"/>
        <charset val="134"/>
      </rPr>
      <t>2月</t>
    </r>
  </si>
  <si>
    <t>当月数</t>
  </si>
  <si>
    <t>累计数</t>
  </si>
  <si>
    <r>
      <rPr>
        <sz val="9"/>
        <rFont val="宋体"/>
        <charset val="134"/>
      </rPr>
      <t>累计数</t>
    </r>
    <r>
      <rPr>
        <sz val="9"/>
        <rFont val="Times New Roman"/>
        <charset val="134"/>
      </rPr>
      <t xml:space="preserve">
(</t>
    </r>
    <r>
      <rPr>
        <sz val="9"/>
        <rFont val="宋体"/>
        <charset val="134"/>
      </rPr>
      <t>如有调整)</t>
    </r>
  </si>
  <si>
    <t>备注</t>
  </si>
  <si>
    <r>
      <rPr>
        <sz val="9"/>
        <color theme="1"/>
        <rFont val="Times New Roman"/>
        <charset val="134"/>
      </rPr>
      <t xml:space="preserve">   </t>
    </r>
    <r>
      <rPr>
        <sz val="9"/>
        <color theme="1"/>
        <rFont val="宋体"/>
        <charset val="134"/>
      </rPr>
      <t>其中：</t>
    </r>
    <r>
      <rPr>
        <sz val="9"/>
        <color theme="1"/>
        <rFont val="Times New Roman"/>
        <charset val="134"/>
      </rPr>
      <t>13%</t>
    </r>
    <r>
      <rPr>
        <sz val="9"/>
        <color theme="1"/>
        <rFont val="宋体"/>
        <charset val="134"/>
      </rPr>
      <t>税率的商品</t>
    </r>
  </si>
  <si>
    <r>
      <rPr>
        <sz val="9"/>
        <color theme="1"/>
        <rFont val="Times New Roman"/>
        <charset val="134"/>
      </rPr>
      <t xml:space="preserve">                9%</t>
    </r>
    <r>
      <rPr>
        <sz val="9"/>
        <color theme="1"/>
        <rFont val="宋体"/>
        <charset val="134"/>
      </rPr>
      <t>税率的商品</t>
    </r>
  </si>
  <si>
    <r>
      <rPr>
        <sz val="9"/>
        <color theme="1"/>
        <rFont val="Times New Roman"/>
        <charset val="134"/>
      </rPr>
      <t xml:space="preserve">                3%</t>
    </r>
    <r>
      <rPr>
        <sz val="9"/>
        <color theme="1"/>
        <rFont val="宋体"/>
        <charset val="134"/>
      </rPr>
      <t>税率的商品</t>
    </r>
  </si>
  <si>
    <r>
      <rPr>
        <sz val="9"/>
        <color theme="1"/>
        <rFont val="Times New Roman"/>
        <charset val="134"/>
      </rPr>
      <t xml:space="preserve">                1%</t>
    </r>
    <r>
      <rPr>
        <sz val="9"/>
        <color theme="1"/>
        <rFont val="宋体"/>
        <charset val="134"/>
      </rPr>
      <t>税率的商品</t>
    </r>
  </si>
  <si>
    <r>
      <rPr>
        <sz val="9"/>
        <color theme="1"/>
        <rFont val="Times New Roman"/>
        <charset val="134"/>
      </rPr>
      <t xml:space="preserve">                </t>
    </r>
    <r>
      <rPr>
        <sz val="9"/>
        <color theme="1"/>
        <rFont val="宋体"/>
        <charset val="134"/>
      </rPr>
      <t>免税的商品</t>
    </r>
  </si>
  <si>
    <r>
      <rPr>
        <b/>
        <sz val="9"/>
        <color theme="1"/>
        <rFont val="宋体"/>
        <charset val="134"/>
      </rPr>
      <t>合</t>
    </r>
    <r>
      <rPr>
        <b/>
        <sz val="9"/>
        <color theme="1"/>
        <rFont val="Times New Roman"/>
        <charset val="134"/>
      </rPr>
      <t xml:space="preserve">  </t>
    </r>
    <r>
      <rPr>
        <b/>
        <sz val="9"/>
        <color theme="1"/>
        <rFont val="宋体"/>
        <charset val="134"/>
      </rPr>
      <t>计</t>
    </r>
  </si>
  <si>
    <t>二、零售额（元）</t>
  </si>
  <si>
    <t>购进情况</t>
  </si>
  <si>
    <t>销售情况</t>
  </si>
  <si>
    <t>库存情况</t>
  </si>
  <si>
    <t>产品名称</t>
  </si>
  <si>
    <t>含税总价
(元)</t>
  </si>
  <si>
    <t>日期</t>
  </si>
  <si>
    <t>规格</t>
  </si>
  <si>
    <t>数量</t>
  </si>
  <si>
    <t>含税单价
(元)</t>
  </si>
  <si>
    <t>不含税单价
(元)</t>
  </si>
  <si>
    <t>自动匹配_税率
（%）</t>
  </si>
  <si>
    <t>业务类型</t>
  </si>
  <si>
    <t>销售渠道</t>
  </si>
  <si>
    <t>自动匹配_对应统计分类
代码(2位)</t>
  </si>
  <si>
    <t>自动匹配_对应统计分类
代码(3位)</t>
  </si>
  <si>
    <t>产品代码</t>
  </si>
  <si>
    <t>统计分类名称(找不到请参阅《商品分类目录》)</t>
  </si>
  <si>
    <t>自动匹配_对应统计分类代码(5位)</t>
  </si>
  <si>
    <t>自动匹配_对应统计分类代码(4位)</t>
  </si>
  <si>
    <t>自动匹配_对应统计分类代码(3位)</t>
  </si>
  <si>
    <t>自动匹配_对应统计分类代码(2位)</t>
  </si>
  <si>
    <t>产品税率（%）</t>
  </si>
  <si>
    <t>01900</t>
  </si>
  <si>
    <t>0190</t>
  </si>
  <si>
    <t>019</t>
  </si>
  <si>
    <t>02002</t>
  </si>
  <si>
    <t>0200</t>
  </si>
  <si>
    <t>020</t>
  </si>
  <si>
    <t>07101</t>
  </si>
  <si>
    <t>0710</t>
  </si>
  <si>
    <t>27009</t>
  </si>
  <si>
    <t>2700</t>
  </si>
  <si>
    <t>270</t>
  </si>
  <si>
    <t>27</t>
  </si>
  <si>
    <t>12212</t>
  </si>
  <si>
    <t>1221</t>
  </si>
  <si>
    <t>12</t>
  </si>
  <si>
    <t>01111</t>
  </si>
  <si>
    <t>0111</t>
  </si>
  <si>
    <t>国家电子台帐试点商品分类目录</t>
  </si>
  <si>
    <t>商品名称</t>
  </si>
  <si>
    <t>统计分类代码（5位）</t>
  </si>
  <si>
    <t>计量单位（E204-1表）</t>
  </si>
  <si>
    <t>指标代码（E204-1表）</t>
  </si>
  <si>
    <t>计量单位（E204-2表）</t>
  </si>
  <si>
    <t>指标代码（E204-2表）</t>
  </si>
  <si>
    <t>分类内容解析</t>
  </si>
  <si>
    <t>粮油、食品类</t>
  </si>
  <si>
    <t>01000</t>
  </si>
  <si>
    <t>010</t>
  </si>
  <si>
    <r>
      <rPr>
        <b/>
        <sz val="9"/>
        <rFont val="宋体"/>
        <charset val="134"/>
        <scheme val="minor"/>
      </rPr>
      <t>粮油、食品类</t>
    </r>
    <r>
      <rPr>
        <sz val="9"/>
        <rFont val="宋体"/>
        <charset val="134"/>
        <scheme val="minor"/>
      </rPr>
      <t>指供人们食用的各种食品，如粮油、肉禽蛋、水产品、干鲜蔬果、食糖、糖果糕点、豆制品、滋补食品、食盐、调味品、罐头食品、奶及奶制品及其他食品加工制品等。</t>
    </r>
  </si>
  <si>
    <t xml:space="preserve"> 其中：粮油类</t>
  </si>
  <si>
    <t>01100</t>
  </si>
  <si>
    <r>
      <rPr>
        <b/>
        <sz val="9"/>
        <rFont val="宋体"/>
        <charset val="134"/>
        <scheme val="minor"/>
      </rPr>
      <t>粮油类</t>
    </r>
    <r>
      <rPr>
        <sz val="9"/>
        <rFont val="宋体"/>
        <charset val="134"/>
        <scheme val="minor"/>
      </rPr>
      <t>指供人们食用的粮食和食用油。其中，粮食，包括小麦、稻谷、玉米、豆类、杂粮及其成品粮、磨粉、淀粉及其制品等；淀粉及其制品，包括粉皮、粉丝、粉条、淀粉等；</t>
    </r>
  </si>
  <si>
    <t xml:space="preserve">         其中：粮食</t>
  </si>
  <si>
    <t>01110</t>
  </si>
  <si>
    <t xml:space="preserve">                 其中：大米（稻米）</t>
  </si>
  <si>
    <t>千克</t>
  </si>
  <si>
    <t xml:space="preserve">                       白面（小麦面）</t>
  </si>
  <si>
    <t>01112</t>
  </si>
  <si>
    <t xml:space="preserve">                       小麦</t>
  </si>
  <si>
    <t>01113</t>
  </si>
  <si>
    <t xml:space="preserve">                       玉米</t>
  </si>
  <si>
    <t>01114</t>
  </si>
  <si>
    <t xml:space="preserve">                       大豆</t>
  </si>
  <si>
    <t>01115</t>
  </si>
  <si>
    <t xml:space="preserve">                       薯类</t>
  </si>
  <si>
    <t>01116</t>
  </si>
  <si>
    <t xml:space="preserve">                       其他粮食制品</t>
  </si>
  <si>
    <t>01119</t>
  </si>
  <si>
    <t xml:space="preserve">               食用油</t>
  </si>
  <si>
    <t>01120</t>
  </si>
  <si>
    <r>
      <rPr>
        <b/>
        <sz val="9"/>
        <rFont val="宋体"/>
        <charset val="134"/>
        <scheme val="minor"/>
      </rPr>
      <t>食用油</t>
    </r>
    <r>
      <rPr>
        <sz val="9"/>
        <rFont val="宋体"/>
        <charset val="134"/>
        <scheme val="minor"/>
      </rPr>
      <t>，包括食用植物和动物油等。</t>
    </r>
  </si>
  <si>
    <t xml:space="preserve">                 其中：食用植物油</t>
  </si>
  <si>
    <t>01121</t>
  </si>
  <si>
    <t xml:space="preserve">                       食用动物油</t>
  </si>
  <si>
    <t>01122</t>
  </si>
  <si>
    <t xml:space="preserve">       肉禽蛋类</t>
  </si>
  <si>
    <t>01200</t>
  </si>
  <si>
    <r>
      <rPr>
        <b/>
        <sz val="9"/>
        <rFont val="宋体"/>
        <charset val="134"/>
        <scheme val="minor"/>
      </rPr>
      <t>肉禽蛋类</t>
    </r>
    <r>
      <rPr>
        <sz val="9"/>
        <rFont val="宋体"/>
        <charset val="134"/>
        <scheme val="minor"/>
      </rPr>
      <t>指供人们食用的肉类、禽类、蛋类商品。</t>
    </r>
  </si>
  <si>
    <t xml:space="preserve">         其中：肉类</t>
  </si>
  <si>
    <t>01210</t>
  </si>
  <si>
    <r>
      <rPr>
        <b/>
        <sz val="9"/>
        <rFont val="宋体"/>
        <charset val="134"/>
        <scheme val="minor"/>
      </rPr>
      <t>肉类</t>
    </r>
    <r>
      <rPr>
        <sz val="9"/>
        <rFont val="宋体"/>
        <charset val="134"/>
        <scheme val="minor"/>
      </rPr>
      <t>，指供食用的活猪、活牛、活羊、家兔及其鲜（冻）肉和肉制品（不含各种肉罐头，统计在其他食品类）；</t>
    </r>
  </si>
  <si>
    <t xml:space="preserve">                 其中：猪肉</t>
  </si>
  <si>
    <t>01211</t>
  </si>
  <si>
    <t xml:space="preserve">                       牛肉</t>
  </si>
  <si>
    <t>01212</t>
  </si>
  <si>
    <t xml:space="preserve">                       羊肉</t>
  </si>
  <si>
    <t>01213</t>
  </si>
  <si>
    <t>10</t>
  </si>
  <si>
    <t xml:space="preserve">                       其他肉类</t>
  </si>
  <si>
    <t>01219</t>
  </si>
  <si>
    <t xml:space="preserve">               禽类</t>
  </si>
  <si>
    <t>01220</t>
  </si>
  <si>
    <r>
      <rPr>
        <b/>
        <sz val="9"/>
        <rFont val="宋体"/>
        <charset val="134"/>
        <scheme val="minor"/>
      </rPr>
      <t>禽类</t>
    </r>
    <r>
      <rPr>
        <sz val="9"/>
        <rFont val="宋体"/>
        <charset val="134"/>
        <scheme val="minor"/>
      </rPr>
      <t>，指供人们食用的活鸡、活鸭、活鹅和其他人工饲养的活禽类及其鲜（冻）、腌制和卤熟制品；</t>
    </r>
  </si>
  <si>
    <t xml:space="preserve">                 其中：禽肉</t>
  </si>
  <si>
    <t>01221</t>
  </si>
  <si>
    <t>11</t>
  </si>
  <si>
    <t xml:space="preserve">                       活禽</t>
  </si>
  <si>
    <t>01222</t>
  </si>
  <si>
    <t xml:space="preserve">               蛋类</t>
  </si>
  <si>
    <t>01230</t>
  </si>
  <si>
    <r>
      <rPr>
        <b/>
        <sz val="9"/>
        <rFont val="宋体"/>
        <charset val="134"/>
        <scheme val="minor"/>
      </rPr>
      <t>蛋类</t>
    </r>
    <r>
      <rPr>
        <sz val="9"/>
        <rFont val="宋体"/>
        <charset val="134"/>
        <scheme val="minor"/>
      </rPr>
      <t>，指鸡、鸭、鹅和其他禽类的鲜蛋、再制蛋。</t>
    </r>
  </si>
  <si>
    <t xml:space="preserve">                 其中：鲜蛋</t>
  </si>
  <si>
    <t>01231</t>
  </si>
  <si>
    <t xml:space="preserve">                       再制蛋</t>
  </si>
  <si>
    <t>01232</t>
  </si>
  <si>
    <t xml:space="preserve">       水产品类</t>
  </si>
  <si>
    <t>01300</t>
  </si>
  <si>
    <r>
      <rPr>
        <b/>
        <sz val="9"/>
        <rFont val="宋体"/>
        <charset val="134"/>
        <scheme val="minor"/>
      </rPr>
      <t>水产品类</t>
    </r>
    <r>
      <rPr>
        <sz val="9"/>
        <rFont val="宋体"/>
        <charset val="134"/>
        <scheme val="minor"/>
      </rPr>
      <t>指各种海水产的、淡水产的鲜的或干的鱼、虾、蟹、藻类、贝类、软体类、腔肠类等水产品。</t>
    </r>
  </si>
  <si>
    <t xml:space="preserve">       蔬菜类</t>
  </si>
  <si>
    <t>01400</t>
  </si>
  <si>
    <r>
      <rPr>
        <b/>
        <sz val="9"/>
        <rFont val="宋体"/>
        <charset val="134"/>
        <scheme val="minor"/>
      </rPr>
      <t>蔬菜类</t>
    </r>
    <r>
      <rPr>
        <sz val="9"/>
        <rFont val="宋体"/>
        <charset val="134"/>
        <scheme val="minor"/>
      </rPr>
      <t>指各种新鲜的蔬菜，包括各种叶菜、茎菜、根菜、花菜、果菜以及各种食用菌等。</t>
    </r>
  </si>
  <si>
    <t xml:space="preserve">         其中：叶菜</t>
  </si>
  <si>
    <t>01401</t>
  </si>
  <si>
    <t xml:space="preserve">               茎菜</t>
  </si>
  <si>
    <t>01402</t>
  </si>
  <si>
    <t xml:space="preserve">               根菜</t>
  </si>
  <si>
    <t>01403</t>
  </si>
  <si>
    <t xml:space="preserve">               花菜</t>
  </si>
  <si>
    <t>01404</t>
  </si>
  <si>
    <t xml:space="preserve">               果菜</t>
  </si>
  <si>
    <t>01405</t>
  </si>
  <si>
    <t xml:space="preserve">               食用菌</t>
  </si>
  <si>
    <t>01406</t>
  </si>
  <si>
    <t xml:space="preserve">               其他蔬菜</t>
  </si>
  <si>
    <t>01409</t>
  </si>
  <si>
    <t xml:space="preserve">       干鲜果品类</t>
  </si>
  <si>
    <t>01500</t>
  </si>
  <si>
    <r>
      <rPr>
        <b/>
        <sz val="9"/>
        <rFont val="宋体"/>
        <charset val="134"/>
        <scheme val="minor"/>
      </rPr>
      <t>干鲜果品类</t>
    </r>
    <r>
      <rPr>
        <sz val="9"/>
        <rFont val="宋体"/>
        <charset val="134"/>
        <scheme val="minor"/>
      </rPr>
      <t>包括新鲜瓜果、干果及蜜饯果脯等干鲜果。</t>
    </r>
  </si>
  <si>
    <t xml:space="preserve">         其中：新鲜瓜果</t>
  </si>
  <si>
    <t>01501</t>
  </si>
  <si>
    <t xml:space="preserve">               干果及蜜饯果脯</t>
  </si>
  <si>
    <t>01502</t>
  </si>
  <si>
    <t xml:space="preserve">       其他食品</t>
  </si>
  <si>
    <t>饮料类</t>
  </si>
  <si>
    <t>02000</t>
  </si>
  <si>
    <r>
      <rPr>
        <b/>
        <sz val="9"/>
        <rFont val="宋体"/>
        <charset val="134"/>
        <scheme val="minor"/>
      </rPr>
      <t>饮料类</t>
    </r>
    <r>
      <rPr>
        <sz val="9"/>
        <rFont val="宋体"/>
        <charset val="134"/>
        <scheme val="minor"/>
      </rPr>
      <t>指供人们食用的各种饮料，包括液体型饮料，如汽水、果菜汁、矿泉水等；冷冻饮品；固体饮料；茶叶、咖啡、可可和其他饮料。</t>
    </r>
  </si>
  <si>
    <t xml:space="preserve">  其中：液体饮料</t>
  </si>
  <si>
    <t>02001</t>
  </si>
  <si>
    <t xml:space="preserve">        冷冻饮品</t>
  </si>
  <si>
    <t xml:space="preserve">        固体饮料</t>
  </si>
  <si>
    <t>02003</t>
  </si>
  <si>
    <t xml:space="preserve">        茶叶</t>
  </si>
  <si>
    <t>02004</t>
  </si>
  <si>
    <t xml:space="preserve">        咖啡</t>
  </si>
  <si>
    <t>02005</t>
  </si>
  <si>
    <t xml:space="preserve">        可可</t>
  </si>
  <si>
    <t>02006</t>
  </si>
  <si>
    <t xml:space="preserve">        其他饮料</t>
  </si>
  <si>
    <t>02007</t>
  </si>
  <si>
    <t>烟酒类</t>
  </si>
  <si>
    <t>03000</t>
  </si>
  <si>
    <t>030</t>
  </si>
  <si>
    <t xml:space="preserve">  其中：酒</t>
  </si>
  <si>
    <t>03001</t>
  </si>
  <si>
    <t xml:space="preserve">        烟草加工品</t>
  </si>
  <si>
    <t>03002</t>
  </si>
  <si>
    <t>服装、鞋帽、针纺织品类</t>
  </si>
  <si>
    <t>04000</t>
  </si>
  <si>
    <t>040</t>
  </si>
  <si>
    <r>
      <rPr>
        <b/>
        <sz val="9"/>
        <rFont val="宋体"/>
        <charset val="134"/>
        <scheme val="minor"/>
      </rPr>
      <t>服装、鞋帽、针纺织品类</t>
    </r>
    <r>
      <rPr>
        <sz val="9"/>
        <rFont val="宋体"/>
        <charset val="134"/>
        <scheme val="minor"/>
      </rPr>
      <t>指服装、鞋帽、针织品和纺织品的集合。</t>
    </r>
  </si>
  <si>
    <t xml:space="preserve">  其中：服装类</t>
  </si>
  <si>
    <t>04100</t>
  </si>
  <si>
    <r>
      <rPr>
        <b/>
        <sz val="9"/>
        <rFont val="宋体"/>
        <charset val="134"/>
        <scheme val="minor"/>
      </rPr>
      <t>服装类</t>
    </r>
    <r>
      <rPr>
        <sz val="9"/>
        <rFont val="宋体"/>
        <charset val="134"/>
        <scheme val="minor"/>
      </rPr>
      <t>：指以棉布、棉化纤混纺布、化纤布、麻布、呢绒、绸缎、裘皮、化纤针织面料等为原料缝制的各种男、女、成人、儿童的单、夹、棉、皮等各种服装（包括内衣裤、外衣裤、衬衣、衬裤、胸罩、裙子等），包括以毛线、丝线、麻线和各种混纺线编织的各种服装，如毛衣、毛衫、毛裤。</t>
    </r>
  </si>
  <si>
    <t xml:space="preserve">        鞋帽类</t>
  </si>
  <si>
    <t>04200</t>
  </si>
  <si>
    <r>
      <rPr>
        <b/>
        <sz val="9"/>
        <rFont val="宋体"/>
        <charset val="134"/>
        <scheme val="minor"/>
      </rPr>
      <t>鞋帽类</t>
    </r>
    <r>
      <rPr>
        <sz val="9"/>
        <rFont val="宋体"/>
        <charset val="134"/>
        <scheme val="minor"/>
      </rPr>
      <t>：鞋，指皮鞋、胶鞋、布鞋和全塑料鞋等，包括各种材料制作的靴子、凉鞋、便鞋、拖鞋、运动鞋、旅游鞋、春秋鞋等；帽，指各种面料、各种款式的男、女、童、婴儿帽子。</t>
    </r>
  </si>
  <si>
    <t xml:space="preserve">          其中：鞋</t>
  </si>
  <si>
    <t>04201</t>
  </si>
  <si>
    <t xml:space="preserve">                帽</t>
  </si>
  <si>
    <t>04202</t>
  </si>
  <si>
    <t xml:space="preserve">        针纺织品类</t>
  </si>
  <si>
    <t>04300</t>
  </si>
  <si>
    <r>
      <rPr>
        <b/>
        <sz val="9"/>
        <rFont val="宋体"/>
        <charset val="134"/>
        <scheme val="minor"/>
      </rPr>
      <t>针、纺织品类</t>
    </r>
    <r>
      <rPr>
        <sz val="9"/>
        <rFont val="宋体"/>
        <charset val="134"/>
        <scheme val="minor"/>
      </rPr>
      <t>：针织品，指纯棉、纯化纤、化纤与棉（包括短涤纶）混纺的针棉织品、毛毯、线毯、地毯、毛巾、毛线、毛织物等纯纺、纯化纤、混纺针织品及化纤针织面料；纺织品，指布（包括棉布、棉花化纤混纺布、化纤布等外棉棉布、玻璃纤维布、再生纤维布、野杂纤维布、土纺布、无纺布、漆布等），呢绒（包括涤纶混纺物），绸缎，麻布，纱类（包括棉纱、等外棉棉纱、玻璃纤维纱、再生纤维纱、野条纤维纱、废纱、土纱、麻绒等纺织品）。针、纺织品包括除服装外的制成品，如床上用品、袜子、针纺织手套、窗帘等。</t>
    </r>
  </si>
  <si>
    <t xml:space="preserve">          其中：针织品</t>
  </si>
  <si>
    <t>04301</t>
  </si>
  <si>
    <t xml:space="preserve">                纺织品</t>
  </si>
  <si>
    <t>04302</t>
  </si>
  <si>
    <t>化妆品类</t>
  </si>
  <si>
    <t>05000</t>
  </si>
  <si>
    <t>050</t>
  </si>
  <si>
    <r>
      <rPr>
        <b/>
        <sz val="9"/>
        <rFont val="宋体"/>
        <charset val="134"/>
        <scheme val="minor"/>
      </rPr>
      <t>化妆品类</t>
    </r>
    <r>
      <rPr>
        <sz val="9"/>
        <rFont val="宋体"/>
        <charset val="134"/>
        <scheme val="minor"/>
      </rPr>
      <t>指洁肤护肤美容用品、洁发护发美发用品、药物美容美体用品等。</t>
    </r>
  </si>
  <si>
    <t xml:space="preserve">  其中：洁肤护肤美容用品</t>
  </si>
  <si>
    <t>05001</t>
  </si>
  <si>
    <r>
      <rPr>
        <b/>
        <sz val="9"/>
        <rFont val="宋体"/>
        <charset val="134"/>
        <scheme val="minor"/>
      </rPr>
      <t>洁肤护肤美容用品</t>
    </r>
    <r>
      <rPr>
        <sz val="9"/>
        <rFont val="宋体"/>
        <charset val="134"/>
        <scheme val="minor"/>
      </rPr>
      <t>，包括洁面乳、霜、油等洁肤用品，霜、香脂、乳液、润肤油、爽身粉等护肤品，香粉（粉饼）、胭脂、唇膏、眼影、眉笔、指甲油、各种化妆盒、假发等美容品；</t>
    </r>
  </si>
  <si>
    <t xml:space="preserve">        洁发护发美发用品</t>
  </si>
  <si>
    <t>05002</t>
  </si>
  <si>
    <r>
      <rPr>
        <b/>
        <sz val="9"/>
        <rFont val="宋体"/>
        <charset val="134"/>
        <scheme val="minor"/>
      </rPr>
      <t>洁发护发美发用品</t>
    </r>
    <r>
      <rPr>
        <sz val="9"/>
        <rFont val="宋体"/>
        <charset val="134"/>
        <scheme val="minor"/>
      </rPr>
      <t>，包括洗发香波、洗发膏、洗发精、浴液、剃须膏、发油、发露、发腊、发宝、营养发水、护发素、发胶、摩丝、各种染发剂等；</t>
    </r>
  </si>
  <si>
    <t xml:space="preserve">        药物美容美体用品</t>
  </si>
  <si>
    <t>05003</t>
  </si>
  <si>
    <r>
      <rPr>
        <b/>
        <sz val="9"/>
        <rFont val="宋体"/>
        <charset val="134"/>
        <scheme val="minor"/>
      </rPr>
      <t>药物美容美体用品</t>
    </r>
    <r>
      <rPr>
        <sz val="9"/>
        <rFont val="宋体"/>
        <charset val="134"/>
        <scheme val="minor"/>
      </rPr>
      <t>，包括花露水、腋下香、香水、防秃生发水、浓眉露、止痒水（粉）、祛斑霜、粉刺露、防晒剂、痒子粉（水）、减肥霜等；</t>
    </r>
  </si>
  <si>
    <t xml:space="preserve">        其他化妆用品</t>
  </si>
  <si>
    <t>05009</t>
  </si>
  <si>
    <t>金银珠宝类</t>
  </si>
  <si>
    <t>06000</t>
  </si>
  <si>
    <t>060</t>
  </si>
  <si>
    <r>
      <rPr>
        <b/>
        <sz val="9"/>
        <rFont val="宋体"/>
        <charset val="134"/>
        <scheme val="minor"/>
      </rPr>
      <t>金银珠宝类</t>
    </r>
    <r>
      <rPr>
        <sz val="9"/>
        <rFont val="宋体"/>
        <charset val="134"/>
        <scheme val="minor"/>
      </rPr>
      <t>指以金、银、铂等金属及钻石、宝（玉）石、翡翠、珍珠、水晶、象牙、骨角等为原料，经加工和连接组合、镶嵌等方法，制成各种图案造型的装饰品、饰品、工艺品等。包括首饰，如项链、戒指、耳环、手镯、脚链、挂件、别针、发卡等，珠宝饰品，如宝（玉）石、宝（玉）石饰品、钻石镶嵌、珍珠镶嵌以及其他金银珠宝饰品等。</t>
    </r>
  </si>
  <si>
    <t>日用品类</t>
  </si>
  <si>
    <t>07000</t>
  </si>
  <si>
    <t>070</t>
  </si>
  <si>
    <r>
      <rPr>
        <b/>
        <sz val="9"/>
        <rFont val="宋体"/>
        <charset val="134"/>
        <scheme val="minor"/>
      </rPr>
      <t>日用品类</t>
    </r>
    <r>
      <rPr>
        <sz val="9"/>
        <rFont val="宋体"/>
        <charset val="134"/>
        <scheme val="minor"/>
      </rPr>
      <t>指日用金属制品、日用搪瓷制品、日用塑料制品、天然皮革和人造皮革制品、玻璃器皿、日用百货、燃气灶具、儿童玩具、日用化工产品、照明器具、日用杂品、钟表眼镜及配件、各种工艺品、烟花炮竹、人力或助动车类及配件等。</t>
    </r>
  </si>
  <si>
    <t xml:space="preserve">  其中：可穿戴智能设备</t>
  </si>
  <si>
    <t>07100</t>
  </si>
  <si>
    <r>
      <rPr>
        <b/>
        <sz val="9"/>
        <rFont val="宋体"/>
        <charset val="134"/>
        <scheme val="minor"/>
      </rPr>
      <t>可穿戴智能设备</t>
    </r>
    <r>
      <rPr>
        <sz val="9"/>
        <rFont val="宋体"/>
        <charset val="134"/>
        <scheme val="minor"/>
      </rPr>
      <t>指自然、持续地运行和交互的可穿戴个人移动计算设备，可通过APP与手机连接交换数据或可使用手机APP进行控制。包括智能手表、智能手环、智能眼镜、智能头盔、智能配饰等。</t>
    </r>
  </si>
  <si>
    <t xml:space="preserve">          其中：智能手表</t>
  </si>
  <si>
    <t xml:space="preserve">                智能手环</t>
  </si>
  <si>
    <t>07102</t>
  </si>
  <si>
    <t xml:space="preserve">                智能眼镜</t>
  </si>
  <si>
    <t>07103</t>
  </si>
  <si>
    <t xml:space="preserve">                智能头盔</t>
  </si>
  <si>
    <t>07104</t>
  </si>
  <si>
    <t xml:space="preserve">                智能配饰</t>
  </si>
  <si>
    <t>07105</t>
  </si>
  <si>
    <t xml:space="preserve">        日用金属制品</t>
  </si>
  <si>
    <t>07201</t>
  </si>
  <si>
    <r>
      <rPr>
        <b/>
        <sz val="9"/>
        <rFont val="宋体"/>
        <charset val="134"/>
        <scheme val="minor"/>
      </rPr>
      <t>日用金属制品</t>
    </r>
    <r>
      <rPr>
        <sz val="9"/>
        <rFont val="宋体"/>
        <charset val="134"/>
        <scheme val="minor"/>
      </rPr>
      <t>，包括精铝、铸铝、铝合金家用器皿，不锈钢制餐具，家用厨房用具及其他不锈钢制器皿等，不包括工业建筑的通用金属器皿（统计在“金属材料类”）；</t>
    </r>
  </si>
  <si>
    <t xml:space="preserve">        日用搪瓷制品</t>
  </si>
  <si>
    <t>07202</t>
  </si>
  <si>
    <r>
      <rPr>
        <b/>
        <sz val="9"/>
        <rFont val="宋体"/>
        <charset val="134"/>
        <scheme val="minor"/>
      </rPr>
      <t>日用搪瓷制品</t>
    </r>
    <r>
      <rPr>
        <sz val="9"/>
        <rFont val="宋体"/>
        <charset val="134"/>
        <scheme val="minor"/>
      </rPr>
      <t>，包括单瓷、双瓷的面盆、口杯及其他搪瓷制品等，不包括工业建筑的通用搪瓷制品（统计在“建筑及装潢材料类”）；</t>
    </r>
  </si>
  <si>
    <t xml:space="preserve">        日用塑料制品</t>
  </si>
  <si>
    <t>07203</t>
  </si>
  <si>
    <t xml:space="preserve">        天然皮革和人造皮革制品</t>
  </si>
  <si>
    <t>07204</t>
  </si>
  <si>
    <t xml:space="preserve">        玻璃器皿</t>
  </si>
  <si>
    <t>07205</t>
  </si>
  <si>
    <t xml:space="preserve">        日用百货</t>
  </si>
  <si>
    <t>07206</t>
  </si>
  <si>
    <r>
      <rPr>
        <b/>
        <sz val="9"/>
        <rFont val="宋体"/>
        <charset val="134"/>
        <scheme val="minor"/>
      </rPr>
      <t>日用百货</t>
    </r>
    <r>
      <rPr>
        <sz val="9"/>
        <rFont val="宋体"/>
        <charset val="134"/>
        <scheme val="minor"/>
      </rPr>
      <t>，包括如缝纫机、保温瓶、雨衣、理发用具、剃须刀具、火柴、打火机、电池、腰带、刀、剪、锁、钳、卫生纸、卫生巾等；</t>
    </r>
  </si>
  <si>
    <t xml:space="preserve">        燃气灶具</t>
  </si>
  <si>
    <t>07207</t>
  </si>
  <si>
    <r>
      <rPr>
        <b/>
        <sz val="9"/>
        <rFont val="宋体"/>
        <charset val="134"/>
        <scheme val="minor"/>
      </rPr>
      <t>燃气灶具</t>
    </r>
    <r>
      <rPr>
        <sz val="9"/>
        <rFont val="宋体"/>
        <charset val="134"/>
        <scheme val="minor"/>
      </rPr>
      <t>，包括燃气热水器、各种灶具等；</t>
    </r>
  </si>
  <si>
    <t xml:space="preserve">        儿童玩具</t>
  </si>
  <si>
    <t>07208</t>
  </si>
  <si>
    <t xml:space="preserve">        日用化工产品</t>
  </si>
  <si>
    <t>07209</t>
  </si>
  <si>
    <r>
      <rPr>
        <b/>
        <sz val="9"/>
        <rFont val="宋体"/>
        <charset val="134"/>
        <scheme val="minor"/>
      </rPr>
      <t>日用化工产品</t>
    </r>
    <r>
      <rPr>
        <sz val="9"/>
        <rFont val="宋体"/>
        <charset val="134"/>
        <scheme val="minor"/>
      </rPr>
      <t>，包括洗涤用品、杀虫剂、花肥等；</t>
    </r>
  </si>
  <si>
    <t xml:space="preserve">        照明器具</t>
  </si>
  <si>
    <t>07210</t>
  </si>
  <si>
    <r>
      <rPr>
        <b/>
        <sz val="9"/>
        <rFont val="宋体"/>
        <charset val="134"/>
        <scheme val="minor"/>
      </rPr>
      <t>照明器具</t>
    </r>
    <r>
      <rPr>
        <sz val="9"/>
        <rFont val="宋体"/>
        <charset val="134"/>
        <scheme val="minor"/>
      </rPr>
      <t>，包括各种灯具、灯泡、灯管、手电筒等；</t>
    </r>
  </si>
  <si>
    <t xml:space="preserve">        日用杂品</t>
  </si>
  <si>
    <t>07211</t>
  </si>
  <si>
    <r>
      <rPr>
        <b/>
        <sz val="9"/>
        <rFont val="宋体"/>
        <charset val="134"/>
        <scheme val="minor"/>
      </rPr>
      <t>日用杂品</t>
    </r>
    <r>
      <rPr>
        <sz val="9"/>
        <rFont val="宋体"/>
        <charset val="134"/>
        <scheme val="minor"/>
      </rPr>
      <t>，包括铁锅、笼屉、瓷碗、碟等餐具和炊事用具，竹、木、藤、柳编制品，炉子、烟筒和取暖设备等；</t>
    </r>
  </si>
  <si>
    <t xml:space="preserve">        钟表眼镜及配件</t>
  </si>
  <si>
    <t>07212</t>
  </si>
  <si>
    <r>
      <rPr>
        <b/>
        <sz val="9"/>
        <rFont val="宋体"/>
        <charset val="134"/>
        <scheme val="minor"/>
      </rPr>
      <t>钟</t>
    </r>
    <r>
      <rPr>
        <sz val="9"/>
        <rFont val="宋体"/>
        <charset val="134"/>
        <scheme val="minor"/>
      </rPr>
      <t>包括各种机械、石英电子的闹钟、挂钟、座钟等，</t>
    </r>
    <r>
      <rPr>
        <b/>
        <sz val="9"/>
        <rFont val="宋体"/>
        <charset val="134"/>
        <scheme val="minor"/>
      </rPr>
      <t>表</t>
    </r>
    <r>
      <rPr>
        <sz val="9"/>
        <rFont val="宋体"/>
        <charset val="134"/>
        <scheme val="minor"/>
      </rPr>
      <t>包括各种机械、石英电子手表、怀表、秒表、其他表、钟表零配件等，</t>
    </r>
    <r>
      <rPr>
        <b/>
        <sz val="9"/>
        <rFont val="宋体"/>
        <charset val="134"/>
        <scheme val="minor"/>
      </rPr>
      <t>眼镜</t>
    </r>
    <r>
      <rPr>
        <sz val="9"/>
        <rFont val="宋体"/>
        <charset val="134"/>
        <scheme val="minor"/>
      </rPr>
      <t>包括成品眼镜、眼镜架、眼镜片、眼镜毛坯、眼镜零配件等；</t>
    </r>
  </si>
  <si>
    <t xml:space="preserve">        各种工艺品</t>
  </si>
  <si>
    <t>07213</t>
  </si>
  <si>
    <r>
      <rPr>
        <b/>
        <sz val="9"/>
        <rFont val="宋体"/>
        <charset val="134"/>
        <scheme val="minor"/>
      </rPr>
      <t>各种工艺品</t>
    </r>
    <r>
      <rPr>
        <sz val="9"/>
        <rFont val="宋体"/>
        <charset val="134"/>
        <scheme val="minor"/>
      </rPr>
      <t>，包括雕塑工艺品、人造花卉工艺品、天然植物工艺品、纤维编织工艺品、刺绣工艺品、抽纱工艺品等。其中，雕塑工艺品包括玉雕、牙雕、金属工艺品、漆器工艺品、画类工艺品等，天然植物工艺品、纤维编织工艺品包括竹编工艺品、藤编工艺品、草编工艺品等；</t>
    </r>
  </si>
  <si>
    <t xml:space="preserve">        烟花炮竹</t>
  </si>
  <si>
    <t>07214</t>
  </si>
  <si>
    <t xml:space="preserve">        人力或助动车类及配件</t>
  </si>
  <si>
    <t>07215</t>
  </si>
  <si>
    <r>
      <rPr>
        <b/>
        <sz val="9"/>
        <rFont val="宋体"/>
        <charset val="134"/>
        <scheme val="minor"/>
      </rPr>
      <t>人力或助动车类及配件</t>
    </r>
    <r>
      <rPr>
        <sz val="9"/>
        <rFont val="宋体"/>
        <charset val="134"/>
        <scheme val="minor"/>
      </rPr>
      <t>，包括自行车、助动自行车（或电动自行车）、三轮车、残疾人座车（无论是否装有发动机）、婴儿推车和手推车等及配件。</t>
    </r>
  </si>
  <si>
    <t xml:space="preserve">        其他日用品</t>
  </si>
  <si>
    <t>07219</t>
  </si>
  <si>
    <t>五金、电料类</t>
  </si>
  <si>
    <t>08000</t>
  </si>
  <si>
    <t>080</t>
  </si>
  <si>
    <r>
      <rPr>
        <b/>
        <sz val="9"/>
        <rFont val="宋体"/>
        <charset val="134"/>
        <scheme val="minor"/>
      </rPr>
      <t>五金、电料类</t>
    </r>
    <r>
      <rPr>
        <sz val="9"/>
        <rFont val="宋体"/>
        <charset val="134"/>
        <scheme val="minor"/>
      </rPr>
      <t>指五金工具、电工工具、工具配件、水暖器材、各种专用工具、五金杂品等，以及木瓦工具、电工电讯器材及配件等各类商品，如各种榔头、钳子、扳手、锉刀、泥刀、自来水管、各种水龙头、暖气片、阀门、螺丝、螺母、水表、电表、插座、插头、开关、电线、铁丝、镇流器、灯架、灯罩等。</t>
    </r>
  </si>
  <si>
    <t xml:space="preserve">  其中：五金工具</t>
  </si>
  <si>
    <t>08001</t>
  </si>
  <si>
    <t xml:space="preserve">        电工工具 </t>
  </si>
  <si>
    <t>08002</t>
  </si>
  <si>
    <t xml:space="preserve">        工具配件</t>
  </si>
  <si>
    <t>08003</t>
  </si>
  <si>
    <t xml:space="preserve">        水暖器材</t>
  </si>
  <si>
    <t>08004</t>
  </si>
  <si>
    <t xml:space="preserve">        各种专用工具</t>
  </si>
  <si>
    <t>08005</t>
  </si>
  <si>
    <t xml:space="preserve">        五金杂品</t>
  </si>
  <si>
    <t>08006</t>
  </si>
  <si>
    <t xml:space="preserve">        木瓦工具</t>
  </si>
  <si>
    <t>08007</t>
  </si>
  <si>
    <t xml:space="preserve">        电工电讯器材及配件</t>
  </si>
  <si>
    <t>08008</t>
  </si>
  <si>
    <t xml:space="preserve">        其他五金、电料类</t>
  </si>
  <si>
    <t>08009</t>
  </si>
  <si>
    <t>体育、娱乐用品类</t>
  </si>
  <si>
    <t>09000</t>
  </si>
  <si>
    <t>090</t>
  </si>
  <si>
    <r>
      <rPr>
        <b/>
        <sz val="9"/>
        <rFont val="宋体"/>
        <charset val="134"/>
        <scheme val="minor"/>
      </rPr>
      <t>体育、娱乐用品类</t>
    </r>
    <r>
      <rPr>
        <sz val="9"/>
        <rFont val="宋体"/>
        <charset val="134"/>
        <scheme val="minor"/>
      </rPr>
      <t>指体育用品、健身器材、游艺器材、棋牌、戏装道具、乐器、照相器材及用品等。</t>
    </r>
  </si>
  <si>
    <t xml:space="preserve">  其中：照相器材类</t>
  </si>
  <si>
    <t>09100</t>
  </si>
  <si>
    <r>
      <rPr>
        <b/>
        <sz val="9"/>
        <rFont val="宋体"/>
        <charset val="134"/>
        <scheme val="minor"/>
      </rPr>
      <t>照相器材类</t>
    </r>
    <r>
      <rPr>
        <sz val="9"/>
        <rFont val="宋体"/>
        <charset val="134"/>
        <scheme val="minor"/>
      </rPr>
      <t>包括摄影用品、暗房用品、修相用品和其他照相器材。摄影用品，包括照相机、座机、外拍机、胶卷胶片、相纸、放大机、照相镜头、摄像灯具、照相零配件及其他摄影用品；暗房用品，包括上光机、反拍机、翻版机、冲片机等；修相用品，包括修相油、上光用品、修底版用具等；洗相药品，包括显影液、定影液等。不包括Ｘ光胶片和工业胶片（统计在“化工材料及制品类”）。</t>
    </r>
  </si>
  <si>
    <t xml:space="preserve">          其中：摄影用品</t>
  </si>
  <si>
    <t>09101</t>
  </si>
  <si>
    <t xml:space="preserve">                暗房用品</t>
  </si>
  <si>
    <t>09102</t>
  </si>
  <si>
    <t xml:space="preserve">                修相用品</t>
  </si>
  <si>
    <t>09103</t>
  </si>
  <si>
    <t xml:space="preserve">                洗相药品</t>
  </si>
  <si>
    <t>09104</t>
  </si>
  <si>
    <t xml:space="preserve">                其他照相器材</t>
  </si>
  <si>
    <t>09105</t>
  </si>
  <si>
    <t xml:space="preserve">        体育用品</t>
  </si>
  <si>
    <t>09201</t>
  </si>
  <si>
    <r>
      <rPr>
        <b/>
        <sz val="9"/>
        <rFont val="宋体"/>
        <charset val="134"/>
        <scheme val="minor"/>
      </rPr>
      <t>体育用品</t>
    </r>
    <r>
      <rPr>
        <sz val="9"/>
        <rFont val="宋体"/>
        <charset val="134"/>
        <scheme val="minor"/>
      </rPr>
      <t>，包括球类、球类器材、体操运动器材、举重运动器材、田径运动器材、水上运动器材、冰雪运动器材、射击、射箭、击剑器材、场地器材、航空、航海模型材料、运动保护用具、钓鱼用具等；</t>
    </r>
  </si>
  <si>
    <t xml:space="preserve">        健身器材</t>
  </si>
  <si>
    <t>09202</t>
  </si>
  <si>
    <r>
      <rPr>
        <b/>
        <sz val="9"/>
        <rFont val="宋体"/>
        <charset val="134"/>
        <scheme val="minor"/>
      </rPr>
      <t>健身器材</t>
    </r>
    <r>
      <rPr>
        <sz val="9"/>
        <rFont val="宋体"/>
        <charset val="134"/>
        <scheme val="minor"/>
      </rPr>
      <t>，指各种用于达到锻炼身体、提高身体素质目的器材，包括侧重于肌肉训练的，如扩胸机、举重床、自重式健力器、哑铃组合架、坐式后拉器、卧式后屈腿训练器等；包括侧重于身体素质训练的，如跑步机、健步器、骑马机、滑雪器、健骑机等以及集消除疲劳、减肥健身为一体的各种按摩机（非电动）、健腹器等；</t>
    </r>
  </si>
  <si>
    <t xml:space="preserve">        游艺器材</t>
  </si>
  <si>
    <t>09203</t>
  </si>
  <si>
    <r>
      <rPr>
        <b/>
        <sz val="9"/>
        <rFont val="宋体"/>
        <charset val="134"/>
        <scheme val="minor"/>
      </rPr>
      <t>游艺器材</t>
    </r>
    <r>
      <rPr>
        <sz val="9"/>
        <rFont val="宋体"/>
        <charset val="134"/>
        <scheme val="minor"/>
      </rPr>
      <t>，包括游戏机、插卡式电脑学习机、儿童运动游艺器材等；</t>
    </r>
  </si>
  <si>
    <t xml:space="preserve">        棋牌</t>
  </si>
  <si>
    <t>09204</t>
  </si>
  <si>
    <r>
      <rPr>
        <b/>
        <sz val="9"/>
        <rFont val="宋体"/>
        <charset val="134"/>
        <scheme val="minor"/>
      </rPr>
      <t>棋牌</t>
    </r>
    <r>
      <rPr>
        <sz val="9"/>
        <rFont val="宋体"/>
        <charset val="134"/>
        <scheme val="minor"/>
      </rPr>
      <t>，包括象棋、国际象棋、围棋、克郎棋、军棋、跳棋、扑克牌、麻将牌等；</t>
    </r>
  </si>
  <si>
    <t xml:space="preserve">        戏装道具</t>
  </si>
  <si>
    <t>09205</t>
  </si>
  <si>
    <t xml:space="preserve">        乐器</t>
  </si>
  <si>
    <t>09206</t>
  </si>
  <si>
    <r>
      <rPr>
        <b/>
        <sz val="9"/>
        <rFont val="宋体"/>
        <charset val="134"/>
        <scheme val="minor"/>
      </rPr>
      <t>乐器</t>
    </r>
    <r>
      <rPr>
        <sz val="9"/>
        <rFont val="宋体"/>
        <charset val="134"/>
        <scheme val="minor"/>
      </rPr>
      <t>，包括中西乐器、电子乐器、乐器辅助用品及配件，如钢琴、提琴、手风琴、吉他等；</t>
    </r>
  </si>
  <si>
    <t xml:space="preserve">        其他体育、娱乐用品类</t>
  </si>
  <si>
    <t>09209</t>
  </si>
  <si>
    <t>书报杂志类</t>
  </si>
  <si>
    <t>10000</t>
  </si>
  <si>
    <r>
      <rPr>
        <b/>
        <sz val="9"/>
        <rFont val="宋体"/>
        <charset val="134"/>
        <scheme val="minor"/>
      </rPr>
      <t>书报杂志类</t>
    </r>
    <r>
      <rPr>
        <sz val="9"/>
        <rFont val="宋体"/>
        <charset val="134"/>
        <scheme val="minor"/>
      </rPr>
      <t>指各种以纸介质形态出版发行的中外文的书籍、工具书、课本、教材、图片、报纸和杂志等。</t>
    </r>
  </si>
  <si>
    <t>电子出版物及音像制品类</t>
  </si>
  <si>
    <t>11000</t>
  </si>
  <si>
    <r>
      <rPr>
        <b/>
        <sz val="9"/>
        <rFont val="宋体"/>
        <charset val="134"/>
        <scheme val="minor"/>
      </rPr>
      <t>电子出版物及音像制品类</t>
    </r>
    <r>
      <rPr>
        <sz val="9"/>
        <rFont val="宋体"/>
        <charset val="134"/>
        <scheme val="minor"/>
      </rPr>
      <t>指电子出版物和音像制品。</t>
    </r>
  </si>
  <si>
    <t xml:space="preserve">  其中：电子出版物</t>
  </si>
  <si>
    <t>11001</t>
  </si>
  <si>
    <r>
      <rPr>
        <b/>
        <sz val="9"/>
        <rFont val="宋体"/>
        <charset val="134"/>
        <scheme val="minor"/>
      </rPr>
      <t>电子出版物</t>
    </r>
    <r>
      <rPr>
        <sz val="9"/>
        <rFont val="宋体"/>
        <charset val="134"/>
        <scheme val="minor"/>
      </rPr>
      <t>，指以数字方式将图文音像等信息编辑加工后存储在磁、光、电介质上，通过计算机或者具有类似功能的设备读取使用，用以表达思想、普及知识和积累文化，并可复制发行的大众传播媒介，其媒体形态包括软磁盘（FD）、只读光盘（CD-ROM）、交互式光盘（CD-Ｉ）、照片光盘（PHOTO-ROM）、高密度只读光盘（DVD-ROM）、集成电路卡（ICCARD）及其他媒体形态；</t>
    </r>
  </si>
  <si>
    <t xml:space="preserve">        音像制品</t>
  </si>
  <si>
    <t>11002</t>
  </si>
  <si>
    <r>
      <rPr>
        <b/>
        <sz val="9"/>
        <rFont val="宋体"/>
        <charset val="134"/>
        <scheme val="minor"/>
      </rPr>
      <t>音像制品</t>
    </r>
    <r>
      <rPr>
        <sz val="9"/>
        <rFont val="宋体"/>
        <charset val="134"/>
        <scheme val="minor"/>
      </rPr>
      <t>，指各种磁、光、电介质的录音、录像的磁带、光盘（CD、LD、VCD、DVD）等，包括各种空白的录音带、录像带，不包括空白光盘（统计在“计算机及其配套产品”）。</t>
    </r>
  </si>
  <si>
    <t>家用电器和音像器材类</t>
  </si>
  <si>
    <t>12000</t>
  </si>
  <si>
    <r>
      <rPr>
        <b/>
        <sz val="9"/>
        <rFont val="宋体"/>
        <charset val="134"/>
        <scheme val="minor"/>
      </rPr>
      <t>家用电器和音像器材类</t>
    </r>
    <r>
      <rPr>
        <sz val="9"/>
        <rFont val="宋体"/>
        <charset val="134"/>
        <scheme val="minor"/>
      </rPr>
      <t>指洗涤电器、制冷电器、清洁电器、小家电、家用厨房电器具、家用保健电器和各类音像器材等。</t>
    </r>
  </si>
  <si>
    <t xml:space="preserve">  其中：能效等级为1级和2级的商品</t>
  </si>
  <si>
    <t>12100</t>
  </si>
  <si>
    <r>
      <rPr>
        <b/>
        <sz val="9"/>
        <rFont val="宋体"/>
        <charset val="134"/>
        <scheme val="minor"/>
      </rPr>
      <t>能效等级为1级和2级的商品</t>
    </r>
    <r>
      <rPr>
        <sz val="9"/>
        <rFont val="宋体"/>
        <charset val="134"/>
        <scheme val="minor"/>
      </rPr>
      <t>根据《能源效率标识管理办法》规定，列入《中华人民共和国实行能源效率标识的产品目录》的用能产品需标注能源效率标识。能效等级为中国能效标识的一项基本内容，表示用能产品的能源效率等级，等级的数字级别越小，用能产品的能源效率越高。</t>
    </r>
  </si>
  <si>
    <t xml:space="preserve">  其中：智能家用电器和音像器材</t>
  </si>
  <si>
    <t>12210</t>
  </si>
  <si>
    <r>
      <rPr>
        <b/>
        <sz val="9"/>
        <rFont val="宋体"/>
        <charset val="134"/>
        <scheme val="minor"/>
      </rPr>
      <t>智能家用电器和音像器材</t>
    </r>
    <r>
      <rPr>
        <sz val="9"/>
        <rFont val="宋体"/>
        <charset val="134"/>
        <scheme val="minor"/>
      </rPr>
      <t>指引入微处理器、传感器技术、网络通信技术的家电和音像器材设备，具有自动感知住宅空间状态和产品自身状态、服务状态，能够自动控制及接收住宅用户在住宅内或远程的控制指令的家用电器和音像器材。包括餐饮用机器人、宾馆用机器人、销售用机器人、家务机器人、教育娱乐机器人等智能机器人，智能音箱，智能家用监控设备，智能空气净化器，智能电视，智能冰箱、智能小家电等。</t>
    </r>
  </si>
  <si>
    <t xml:space="preserve">          其中：智能机器人</t>
  </si>
  <si>
    <t>12211</t>
  </si>
  <si>
    <t xml:space="preserve">                智能音箱</t>
  </si>
  <si>
    <t xml:space="preserve">                智能家用监控设备</t>
  </si>
  <si>
    <t>12213</t>
  </si>
  <si>
    <t xml:space="preserve">                智能空气净化器</t>
  </si>
  <si>
    <t>12214</t>
  </si>
  <si>
    <t xml:space="preserve">                智能电视</t>
  </si>
  <si>
    <t>12215</t>
  </si>
  <si>
    <t xml:space="preserve">                智能冰箱</t>
  </si>
  <si>
    <t>12216</t>
  </si>
  <si>
    <t xml:space="preserve">                智能小家电</t>
  </si>
  <si>
    <t>12217</t>
  </si>
  <si>
    <t xml:space="preserve">  其中：洗涤电器</t>
  </si>
  <si>
    <t>12220</t>
  </si>
  <si>
    <r>
      <rPr>
        <b/>
        <sz val="9"/>
        <rFont val="宋体"/>
        <charset val="134"/>
        <scheme val="minor"/>
      </rPr>
      <t>洗涤电器</t>
    </r>
    <r>
      <rPr>
        <sz val="9"/>
        <rFont val="宋体"/>
        <charset val="134"/>
        <scheme val="minor"/>
      </rPr>
      <t>，包括洗衣机、甩干机等；</t>
    </r>
  </si>
  <si>
    <t xml:space="preserve">        制冷电器</t>
  </si>
  <si>
    <t>12230</t>
  </si>
  <si>
    <r>
      <rPr>
        <b/>
        <sz val="9"/>
        <rFont val="宋体"/>
        <charset val="134"/>
        <scheme val="minor"/>
      </rPr>
      <t>制冷电器</t>
    </r>
    <r>
      <rPr>
        <sz val="9"/>
        <rFont val="宋体"/>
        <charset val="134"/>
        <scheme val="minor"/>
      </rPr>
      <t>，包括电冰箱、电冰柜、房间空调器等；</t>
    </r>
  </si>
  <si>
    <t xml:space="preserve">          其中：家用电冰箱</t>
  </si>
  <si>
    <t>12231</t>
  </si>
  <si>
    <t>台</t>
  </si>
  <si>
    <t>14</t>
  </si>
  <si>
    <t xml:space="preserve">                房间空调器</t>
  </si>
  <si>
    <t>12232</t>
  </si>
  <si>
    <t>15</t>
  </si>
  <si>
    <t xml:space="preserve">        清洁电器</t>
  </si>
  <si>
    <t>12240</t>
  </si>
  <si>
    <r>
      <rPr>
        <b/>
        <sz val="9"/>
        <rFont val="宋体"/>
        <charset val="134"/>
        <scheme val="minor"/>
      </rPr>
      <t>清洁电器</t>
    </r>
    <r>
      <rPr>
        <sz val="9"/>
        <rFont val="宋体"/>
        <charset val="134"/>
        <scheme val="minor"/>
      </rPr>
      <t>，包括吸尘器、加湿器、空气净化器等；</t>
    </r>
  </si>
  <si>
    <t xml:space="preserve">        小家电</t>
  </si>
  <si>
    <t>12250</t>
  </si>
  <si>
    <r>
      <rPr>
        <b/>
        <sz val="9"/>
        <rFont val="宋体"/>
        <charset val="134"/>
        <scheme val="minor"/>
      </rPr>
      <t>小家电</t>
    </r>
    <r>
      <rPr>
        <sz val="9"/>
        <rFont val="宋体"/>
        <charset val="134"/>
        <scheme val="minor"/>
      </rPr>
      <t>，包括电熨斗、电风扇、电淋浴器（包括浴霸）、节能热水器等；</t>
    </r>
  </si>
  <si>
    <t xml:space="preserve">        家用厨房电器具</t>
  </si>
  <si>
    <t>12260</t>
  </si>
  <si>
    <r>
      <rPr>
        <b/>
        <sz val="9"/>
        <rFont val="宋体"/>
        <charset val="134"/>
        <scheme val="minor"/>
      </rPr>
      <t>家用厨房电器具</t>
    </r>
    <r>
      <rPr>
        <sz val="9"/>
        <rFont val="宋体"/>
        <charset val="134"/>
        <scheme val="minor"/>
      </rPr>
      <t>，包括食品加工机、抽排油烟机、微波炉、电饭煲、电烤箱、洗碗机、消毒柜等；</t>
    </r>
  </si>
  <si>
    <t xml:space="preserve">        家用保健电器</t>
  </si>
  <si>
    <t>12270</t>
  </si>
  <si>
    <r>
      <rPr>
        <b/>
        <sz val="9"/>
        <rFont val="宋体"/>
        <charset val="134"/>
        <scheme val="minor"/>
      </rPr>
      <t>家用保健电器</t>
    </r>
    <r>
      <rPr>
        <sz val="9"/>
        <rFont val="宋体"/>
        <charset val="134"/>
        <scheme val="minor"/>
      </rPr>
      <t>，包括电取暖器、电动按摩器等；</t>
    </r>
  </si>
  <si>
    <t xml:space="preserve">        音像器材</t>
  </si>
  <si>
    <t>12280</t>
  </si>
  <si>
    <r>
      <rPr>
        <b/>
        <sz val="9"/>
        <rFont val="宋体"/>
        <charset val="134"/>
        <scheme val="minor"/>
      </rPr>
      <t>音像器材</t>
    </r>
    <r>
      <rPr>
        <sz val="9"/>
        <rFont val="宋体"/>
        <charset val="134"/>
        <scheme val="minor"/>
      </rPr>
      <t>，包括电视机、录音机、录像机、摄像机、收音机、幻灯机、组合音响、影碟机（LD、CD、VCD、DVD等）、专业音响器材、专业声像器材以及配件等，不包括照相器材及用具（统计在“体育、娱乐用品类”）。</t>
    </r>
  </si>
  <si>
    <t xml:space="preserve">          其中：彩色电视机</t>
  </si>
  <si>
    <t>12281</t>
  </si>
  <si>
    <t>13</t>
  </si>
  <si>
    <t xml:space="preserve">                其他音像器材</t>
  </si>
  <si>
    <t>12289</t>
  </si>
  <si>
    <t>中西药品类</t>
  </si>
  <si>
    <t>13000</t>
  </si>
  <si>
    <r>
      <rPr>
        <b/>
        <sz val="9"/>
        <rFont val="宋体"/>
        <charset val="134"/>
        <scheme val="minor"/>
      </rPr>
      <t>中西药品类</t>
    </r>
    <r>
      <rPr>
        <sz val="9"/>
        <rFont val="宋体"/>
        <charset val="134"/>
        <scheme val="minor"/>
      </rPr>
      <t>指人用各种中西药品、中药材以及各种小型医疗用品、敷料，不包括医疗用的各种大型设备，如CT机、核磁共振器等和兽用的各种药品、医疗器材（统计在“其他类”）。</t>
    </r>
  </si>
  <si>
    <t xml:space="preserve">  其中：西药类</t>
  </si>
  <si>
    <t>13100</t>
  </si>
  <si>
    <r>
      <rPr>
        <b/>
        <sz val="9"/>
        <rFont val="宋体"/>
        <charset val="134"/>
        <scheme val="minor"/>
      </rPr>
      <t>西药类</t>
    </r>
    <r>
      <rPr>
        <sz val="9"/>
        <rFont val="宋体"/>
        <charset val="134"/>
        <scheme val="minor"/>
      </rPr>
      <t>指以化学物质为原料根据药典或处方生产的用于预防、治疗、诊断人体的疾病，有目的地调节人体的生理机能并规定有适应症、用法和用量的物质，包括化学药品制剂、放射性药品、血清疫苗、血液制品和诊断药品等，但不包括化学试剂（统计在“化工材料及制品类”）。</t>
    </r>
  </si>
  <si>
    <t xml:space="preserve">          其中：化学药品制剂</t>
  </si>
  <si>
    <t>13101</t>
  </si>
  <si>
    <t xml:space="preserve">                放射性药品</t>
  </si>
  <si>
    <t>13102</t>
  </si>
  <si>
    <t xml:space="preserve">                血清疫苗</t>
  </si>
  <si>
    <t>13103</t>
  </si>
  <si>
    <t xml:space="preserve">                血液制品</t>
  </si>
  <si>
    <t>13104</t>
  </si>
  <si>
    <t xml:space="preserve">                诊断药品</t>
  </si>
  <si>
    <t>13105</t>
  </si>
  <si>
    <t xml:space="preserve">        中草药及中成药类</t>
  </si>
  <si>
    <t>13200</t>
  </si>
  <si>
    <r>
      <rPr>
        <b/>
        <sz val="9"/>
        <rFont val="宋体"/>
        <charset val="134"/>
        <scheme val="minor"/>
      </rPr>
      <t>中草药及中成药类</t>
    </r>
    <r>
      <rPr>
        <sz val="9"/>
        <rFont val="宋体"/>
        <charset val="134"/>
        <scheme val="minor"/>
      </rPr>
      <t>指以天然的活性物质群为原料，根据中医药典或处方生产或配置，用于预防、治疗人体的疾病，有目的地调节人体的生理机能并规定有适应症、用法和用量的物质。包括中药材、中药饮片、中成药。</t>
    </r>
  </si>
  <si>
    <t xml:space="preserve">          其中：中药材</t>
  </si>
  <si>
    <t>13201</t>
  </si>
  <si>
    <r>
      <rPr>
        <b/>
        <sz val="9"/>
        <rFont val="宋体"/>
        <charset val="134"/>
        <scheme val="minor"/>
      </rPr>
      <t>中药材</t>
    </r>
    <r>
      <rPr>
        <sz val="9"/>
        <rFont val="宋体"/>
        <charset val="134"/>
        <scheme val="minor"/>
      </rPr>
      <t>，指在自然界中天然生长或人工种植、养殖、采掘的可用于加工中药饮片和中成药的物质，包括各种植物、动物、矿物等；</t>
    </r>
  </si>
  <si>
    <t xml:space="preserve">                中药饮片</t>
  </si>
  <si>
    <t>13202</t>
  </si>
  <si>
    <r>
      <rPr>
        <b/>
        <sz val="9"/>
        <rFont val="宋体"/>
        <charset val="134"/>
        <scheme val="minor"/>
      </rPr>
      <t>中药饮片</t>
    </r>
    <r>
      <rPr>
        <sz val="9"/>
        <rFont val="宋体"/>
        <charset val="134"/>
        <scheme val="minor"/>
      </rPr>
      <t>，指以中药材（包括各种药用植物、动物、矿物）为原料用于预防、治疗人体的疾病，有目的地调节人体的生理机能并规定有适应症、用法和用量的物质；</t>
    </r>
  </si>
  <si>
    <t xml:space="preserve">                中成药</t>
  </si>
  <si>
    <t>13203</t>
  </si>
  <si>
    <r>
      <rPr>
        <b/>
        <sz val="9"/>
        <rFont val="宋体"/>
        <charset val="134"/>
        <scheme val="minor"/>
      </rPr>
      <t>中成药</t>
    </r>
    <r>
      <rPr>
        <sz val="9"/>
        <rFont val="宋体"/>
        <charset val="134"/>
        <scheme val="minor"/>
      </rPr>
      <t>，指以中药材（包括各种药用植物、动物、矿物）为原料根据药典或处方生产的用于预防、治疗人体的疾病，有目的地调节人体的生理机能并规定有适应症、用法和用量的制剂，包括各种剂型（丸、散、膏、丹、胶、药酒、露、冲剂及改良剂型）的中成药。</t>
    </r>
  </si>
  <si>
    <t xml:space="preserve">        小型医疗用品</t>
  </si>
  <si>
    <t>13300</t>
  </si>
  <si>
    <t xml:space="preserve">        敷料</t>
  </si>
  <si>
    <t>13400</t>
  </si>
  <si>
    <t>文化办公用品类</t>
  </si>
  <si>
    <t>14000</t>
  </si>
  <si>
    <r>
      <rPr>
        <b/>
        <sz val="9"/>
        <rFont val="宋体"/>
        <charset val="134"/>
        <scheme val="minor"/>
      </rPr>
      <t>文化办公用品类</t>
    </r>
    <r>
      <rPr>
        <sz val="9"/>
        <rFont val="宋体"/>
        <charset val="134"/>
        <scheme val="minor"/>
      </rPr>
      <t>指学习用品、办公用品和计算机及其配套产品。</t>
    </r>
  </si>
  <si>
    <t xml:space="preserve">  其中：计算机及其配套产品</t>
  </si>
  <si>
    <t>14110</t>
  </si>
  <si>
    <r>
      <rPr>
        <b/>
        <sz val="9"/>
        <rFont val="宋体"/>
        <charset val="134"/>
        <scheme val="minor"/>
      </rPr>
      <t>计算机及其配套产品</t>
    </r>
    <r>
      <rPr>
        <sz val="9"/>
        <rFont val="宋体"/>
        <charset val="134"/>
        <scheme val="minor"/>
      </rPr>
      <t>包括大、中、小、微型、便携式电子计算机（包括多媒体计算机和平板电脑）和计算机的辅助设备，如服务器、打印机、一体机、扫描仪、不间断电源、多媒体配件、专用设备和零配件，计算机用键盘、鼠标、网卡、内存条、外置设备（显卡、声卡、光驱、刻录机等）、移动存储设备（移动硬盘、U盘、空白光盘、磁带等），网络产品，如路由器、上网卡、交换机、网络盒子、网络配件等，打印机用纸、色带、墨盒、硒鼓等，不包括单板机、插卡式电脑学习机（统计在“体育、娱乐用品类”），也不包括各种电子计算机软件（统计在“电子出版物及音像制品类”，随机附赠品除外）。</t>
    </r>
  </si>
  <si>
    <t xml:space="preserve">          其中：电脑（微型计算机）</t>
  </si>
  <si>
    <t>14111</t>
  </si>
  <si>
    <t>16</t>
  </si>
  <si>
    <t xml:space="preserve">                其他计算机及其配套产品</t>
  </si>
  <si>
    <t>14119</t>
  </si>
  <si>
    <t xml:space="preserve">        学习用品</t>
  </si>
  <si>
    <t>14120</t>
  </si>
  <si>
    <r>
      <rPr>
        <b/>
        <sz val="9"/>
        <rFont val="宋体"/>
        <charset val="134"/>
        <scheme val="minor"/>
      </rPr>
      <t>学习和办公用品</t>
    </r>
    <r>
      <rPr>
        <sz val="9"/>
        <rFont val="宋体"/>
        <charset val="134"/>
        <scheme val="minor"/>
      </rPr>
      <t>，包括学习和办公用的文具、本册、打字机、油印机、速印机、复印机、投影机、碎纸机、计算器、快译通、电子笔记本、算盘、普通测绘仪器、印刷材料以及教学用的设备、器材、标本、模型等。</t>
    </r>
  </si>
  <si>
    <t xml:space="preserve">        办公用品</t>
  </si>
  <si>
    <t>14130</t>
  </si>
  <si>
    <t>家具类</t>
  </si>
  <si>
    <t>15000</t>
  </si>
  <si>
    <r>
      <rPr>
        <b/>
        <sz val="9"/>
        <rFont val="宋体"/>
        <charset val="134"/>
        <scheme val="minor"/>
      </rPr>
      <t>家具类</t>
    </r>
    <r>
      <rPr>
        <sz val="9"/>
        <rFont val="宋体"/>
        <charset val="134"/>
        <scheme val="minor"/>
      </rPr>
      <t>指用木材、金属、塑料、藤、竹等为主要原料制成的供人们生活、学习、工作、休息用的各种普通家具和具有特定用途的专用家具，包括家用就寝、就餐、起居、书房使用的床、柜、箱、架、沙发、桌、椅、凳、茶几、屏风，以及成套或组合家具，也包括医院、学校、图书馆、旅游、办公等专用的办公桌椅、文件柜、书柜等家具。</t>
    </r>
  </si>
  <si>
    <t>通讯器材类</t>
  </si>
  <si>
    <t>16000</t>
  </si>
  <si>
    <r>
      <rPr>
        <b/>
        <sz val="9"/>
        <rFont val="宋体"/>
        <charset val="134"/>
        <scheme val="minor"/>
      </rPr>
      <t>通讯器材类</t>
    </r>
    <r>
      <rPr>
        <sz val="9"/>
        <rFont val="宋体"/>
        <charset val="134"/>
        <scheme val="minor"/>
      </rPr>
      <t>指有线、无线通讯使用的各种器材和设备，包括电话机（普通电话机、无绳电话机、移动电话、小灵通等）、对讲机、寻呼机、传真机等以及配套产品。</t>
    </r>
  </si>
  <si>
    <t xml:space="preserve">  其中：智能手机</t>
  </si>
  <si>
    <t>16100</t>
  </si>
  <si>
    <r>
      <rPr>
        <b/>
        <sz val="9"/>
        <rFont val="宋体"/>
        <charset val="134"/>
        <scheme val="minor"/>
      </rPr>
      <t>智能手机</t>
    </r>
    <r>
      <rPr>
        <sz val="9"/>
        <rFont val="宋体"/>
        <charset val="134"/>
        <scheme val="minor"/>
      </rPr>
      <t>指具有独立的操作系统，独立的运行空间，可以由用户自行安装软件、游戏、导航等第三方服务商提供的程序，并可以通过移动通讯网络来实现无线网络接入手机类型的总称。</t>
    </r>
  </si>
  <si>
    <t xml:space="preserve">  其中：电话机（普通电话机、无绳电话机、移动电话、小灵通等）</t>
  </si>
  <si>
    <t>16201</t>
  </si>
  <si>
    <t xml:space="preserve">        对讲机</t>
  </si>
  <si>
    <t>16202</t>
  </si>
  <si>
    <t xml:space="preserve">        寻呼机</t>
  </si>
  <si>
    <t>16203</t>
  </si>
  <si>
    <t xml:space="preserve">        传真机</t>
  </si>
  <si>
    <t>16204</t>
  </si>
  <si>
    <t xml:space="preserve">        其他通讯器材</t>
  </si>
  <si>
    <t>16209</t>
  </si>
  <si>
    <t>煤炭及制品类</t>
  </si>
  <si>
    <t>17000</t>
  </si>
  <si>
    <r>
      <rPr>
        <b/>
        <sz val="9"/>
        <rFont val="宋体"/>
        <charset val="134"/>
        <scheme val="minor"/>
      </rPr>
      <t>煤炭及制品类</t>
    </r>
    <r>
      <rPr>
        <sz val="9"/>
        <rFont val="宋体"/>
        <charset val="134"/>
        <scheme val="minor"/>
      </rPr>
      <t>包括原煤、煤炭和煤制品，如洗煤、筛选块煤、筛选混煤及混末煤、焦炭、石油焦、半焦、煤饼（块）、煤球等。</t>
    </r>
  </si>
  <si>
    <t xml:space="preserve">  其中：原煤</t>
  </si>
  <si>
    <t>17001</t>
  </si>
  <si>
    <t xml:space="preserve">        煤炭</t>
  </si>
  <si>
    <t>17002</t>
  </si>
  <si>
    <t xml:space="preserve">        煤制品</t>
  </si>
  <si>
    <t>17003</t>
  </si>
  <si>
    <t>木材及制品类</t>
  </si>
  <si>
    <t>18000</t>
  </si>
  <si>
    <r>
      <rPr>
        <b/>
        <sz val="9"/>
        <rFont val="宋体"/>
        <charset val="134"/>
        <scheme val="minor"/>
      </rPr>
      <t>木材及制品类</t>
    </r>
    <r>
      <rPr>
        <sz val="9"/>
        <rFont val="宋体"/>
        <charset val="134"/>
        <scheme val="minor"/>
      </rPr>
      <t>指木、竹采伐产品和木材、竹非生活制品等。此类商品销售一律按批发计算。</t>
    </r>
  </si>
  <si>
    <t xml:space="preserve">  其中：木竹采伐产品</t>
  </si>
  <si>
    <t>18001</t>
  </si>
  <si>
    <r>
      <rPr>
        <b/>
        <sz val="9"/>
        <rFont val="宋体"/>
        <charset val="134"/>
        <scheme val="minor"/>
      </rPr>
      <t>木、竹采伐产品</t>
    </r>
    <r>
      <rPr>
        <sz val="9"/>
        <rFont val="宋体"/>
        <charset val="134"/>
        <scheme val="minor"/>
      </rPr>
      <t>，包括原木、小规模木材、薪炭木材、毛竹、篙竹等；</t>
    </r>
  </si>
  <si>
    <t xml:space="preserve">        木材竹非生活制品</t>
  </si>
  <si>
    <t>18002</t>
  </si>
  <si>
    <r>
      <rPr>
        <b/>
        <sz val="9"/>
        <rFont val="宋体"/>
        <charset val="134"/>
        <scheme val="minor"/>
      </rPr>
      <t>木材、竹非生活制品</t>
    </r>
    <r>
      <rPr>
        <sz val="9"/>
        <rFont val="宋体"/>
        <charset val="134"/>
        <scheme val="minor"/>
      </rPr>
      <t>，包括锯材、板材、人造板、木材防腐制品，木、竹工业、建筑业用品，藤、棕、柳条工业制品等。</t>
    </r>
  </si>
  <si>
    <t>石油及制品类</t>
  </si>
  <si>
    <t>19000</t>
  </si>
  <si>
    <r>
      <rPr>
        <b/>
        <sz val="9"/>
        <rFont val="宋体"/>
        <charset val="134"/>
        <scheme val="minor"/>
      </rPr>
      <t>石油及制品类</t>
    </r>
    <r>
      <rPr>
        <sz val="9"/>
        <rFont val="宋体"/>
        <charset val="134"/>
        <scheme val="minor"/>
      </rPr>
      <t>包括原油、炼厂气体、汽油、煤油、柴油、燃料油、工业燃料、溶剂油、润滑油、石蜡、地腊、专用腊、凡士林、洗涤剂原料、石油腊类、石油沥青、标准油、白色油、软麻油、原料油、润滑脂、石油酸、石油皂、液化石油气等。</t>
    </r>
  </si>
  <si>
    <t xml:space="preserve">  其中：原油</t>
  </si>
  <si>
    <t>19001</t>
  </si>
  <si>
    <t xml:space="preserve">        炼厂气体</t>
  </si>
  <si>
    <t>19002</t>
  </si>
  <si>
    <t xml:space="preserve">        汽油</t>
  </si>
  <si>
    <t>19003</t>
  </si>
  <si>
    <t xml:space="preserve">        煤油</t>
  </si>
  <si>
    <t>19004</t>
  </si>
  <si>
    <t xml:space="preserve">        柴油</t>
  </si>
  <si>
    <t>19005</t>
  </si>
  <si>
    <t xml:space="preserve">        燃料油</t>
  </si>
  <si>
    <t>19006</t>
  </si>
  <si>
    <t xml:space="preserve">        工业燃料</t>
  </si>
  <si>
    <t>19007</t>
  </si>
  <si>
    <t xml:space="preserve">        溶剂油</t>
  </si>
  <si>
    <t>19008</t>
  </si>
  <si>
    <t xml:space="preserve">        润滑油</t>
  </si>
  <si>
    <t>19009</t>
  </si>
  <si>
    <t xml:space="preserve">        石蜡</t>
  </si>
  <si>
    <t>19010</t>
  </si>
  <si>
    <t xml:space="preserve">        地腊</t>
  </si>
  <si>
    <t>19011</t>
  </si>
  <si>
    <t xml:space="preserve">        专用腊</t>
  </si>
  <si>
    <t>19012</t>
  </si>
  <si>
    <t xml:space="preserve">        凡士林</t>
  </si>
  <si>
    <t>19013</t>
  </si>
  <si>
    <t xml:space="preserve">        洗涤剂原料</t>
  </si>
  <si>
    <t>19014</t>
  </si>
  <si>
    <t xml:space="preserve">        石油腊类</t>
  </si>
  <si>
    <t>19015</t>
  </si>
  <si>
    <t xml:space="preserve">        石油沥青</t>
  </si>
  <si>
    <t>19016</t>
  </si>
  <si>
    <t xml:space="preserve">        标准油</t>
  </si>
  <si>
    <t>19017</t>
  </si>
  <si>
    <t xml:space="preserve">        白色油</t>
  </si>
  <si>
    <t>19018</t>
  </si>
  <si>
    <t xml:space="preserve">        软麻油</t>
  </si>
  <si>
    <t>19019</t>
  </si>
  <si>
    <t xml:space="preserve">        原料油</t>
  </si>
  <si>
    <t>19020</t>
  </si>
  <si>
    <t xml:space="preserve">        润滑脂</t>
  </si>
  <si>
    <t>19021</t>
  </si>
  <si>
    <t xml:space="preserve">        石油酸</t>
  </si>
  <si>
    <t>19022</t>
  </si>
  <si>
    <t xml:space="preserve">        石油皂</t>
  </si>
  <si>
    <t>19023</t>
  </si>
  <si>
    <t xml:space="preserve">        液化石油气</t>
  </si>
  <si>
    <t>19024</t>
  </si>
  <si>
    <t xml:space="preserve">        其他石油及制品</t>
  </si>
  <si>
    <t>19029</t>
  </si>
  <si>
    <t>化工材料及制品类</t>
  </si>
  <si>
    <t>20000</t>
  </si>
  <si>
    <r>
      <rPr>
        <b/>
        <sz val="9"/>
        <rFont val="宋体"/>
        <charset val="134"/>
        <scheme val="minor"/>
      </rPr>
      <t>化工材料及制品类</t>
    </r>
    <r>
      <rPr>
        <sz val="9"/>
        <rFont val="宋体"/>
        <charset val="134"/>
        <scheme val="minor"/>
      </rPr>
      <t>指化学矿采选品、化工产品、橡胶制品、塑料制品等。此类商品销售一律按批发计算。</t>
    </r>
  </si>
  <si>
    <t xml:space="preserve">  其中：化肥类</t>
  </si>
  <si>
    <t>20100</t>
  </si>
  <si>
    <t>吨</t>
  </si>
  <si>
    <r>
      <rPr>
        <b/>
        <sz val="9"/>
        <rFont val="宋体"/>
        <charset val="134"/>
        <scheme val="minor"/>
      </rPr>
      <t>化肥类</t>
    </r>
    <r>
      <rPr>
        <sz val="9"/>
        <rFont val="宋体"/>
        <charset val="134"/>
        <scheme val="minor"/>
      </rPr>
      <t>指氮肥、磷肥、钾肥、复合肥，不包括家庭使用的花肥（统计在“日用品类”）。此类商品销售一律按批发计算。</t>
    </r>
  </si>
  <si>
    <t xml:space="preserve">          其中：氮肥</t>
  </si>
  <si>
    <t>20101</t>
  </si>
  <si>
    <r>
      <rPr>
        <b/>
        <sz val="9"/>
        <rFont val="宋体"/>
        <charset val="134"/>
        <scheme val="minor"/>
      </rPr>
      <t>氮肥</t>
    </r>
    <r>
      <rPr>
        <sz val="9"/>
        <rFont val="宋体"/>
        <charset val="134"/>
        <scheme val="minor"/>
      </rPr>
      <t>，包括液氮、尿素、硝酸铵、氯化铵、硫酸铵、氨水等；</t>
    </r>
  </si>
  <si>
    <t xml:space="preserve">                磷肥</t>
  </si>
  <si>
    <t>20102</t>
  </si>
  <si>
    <r>
      <rPr>
        <b/>
        <sz val="9"/>
        <rFont val="宋体"/>
        <charset val="134"/>
        <scheme val="minor"/>
      </rPr>
      <t>磷肥</t>
    </r>
    <r>
      <rPr>
        <sz val="9"/>
        <rFont val="宋体"/>
        <charset val="134"/>
        <scheme val="minor"/>
      </rPr>
      <t>，包括重过磷酸钙、普通过磷酸钙等；</t>
    </r>
  </si>
  <si>
    <t xml:space="preserve">                钾肥</t>
  </si>
  <si>
    <t>20103</t>
  </si>
  <si>
    <r>
      <rPr>
        <b/>
        <sz val="9"/>
        <rFont val="宋体"/>
        <charset val="134"/>
        <scheme val="minor"/>
      </rPr>
      <t>钾肥</t>
    </r>
    <r>
      <rPr>
        <sz val="9"/>
        <rFont val="宋体"/>
        <charset val="134"/>
        <scheme val="minor"/>
      </rPr>
      <t>，包括氯化钾、硫酸钾、窑灰钾、钾镁肥等；</t>
    </r>
  </si>
  <si>
    <t xml:space="preserve">                复合肥</t>
  </si>
  <si>
    <t>20104</t>
  </si>
  <si>
    <r>
      <rPr>
        <b/>
        <sz val="9"/>
        <rFont val="宋体"/>
        <charset val="134"/>
        <scheme val="minor"/>
      </rPr>
      <t>复合肥</t>
    </r>
    <r>
      <rPr>
        <sz val="9"/>
        <rFont val="宋体"/>
        <charset val="134"/>
        <scheme val="minor"/>
      </rPr>
      <t>，包括氮磷肥、氮钾肥、磷钾肥、氮磷钾肥、硝酸磷、氮钾混合肥、铵磷钾、磷酸铵等。不包括磷矿粉肥和“土法”生产的各种化学肥料，如硫磺脚渣提炼的硫磺铵、硝酸钾、土制过磷酸钙和磷酸钾，也不包括微量元素的化学肥料（如钾酸铵）。</t>
    </r>
  </si>
  <si>
    <t xml:space="preserve">        化学农药</t>
  </si>
  <si>
    <t>20200</t>
  </si>
  <si>
    <t xml:space="preserve">        化学矿采选品</t>
  </si>
  <si>
    <t>20300</t>
  </si>
  <si>
    <r>
      <rPr>
        <b/>
        <sz val="9"/>
        <rFont val="宋体"/>
        <charset val="134"/>
        <scheme val="minor"/>
      </rPr>
      <t>化学矿采选品</t>
    </r>
    <r>
      <rPr>
        <sz val="9"/>
        <rFont val="宋体"/>
        <charset val="134"/>
        <scheme val="minor"/>
      </rPr>
      <t>，包括硫铁矿、磷矿、硼矿、钾矿、天然硫磺、钙芒硝矿、芒硝矿、蛇纹矿、天然矿、重晶石、督重石、天青石、雄黄石、明矾石等；</t>
    </r>
  </si>
  <si>
    <t xml:space="preserve">        化工产品</t>
  </si>
  <si>
    <t>20301</t>
  </si>
  <si>
    <r>
      <rPr>
        <b/>
        <sz val="9"/>
        <rFont val="宋体"/>
        <charset val="134"/>
        <scheme val="minor"/>
      </rPr>
      <t>化工产品</t>
    </r>
    <r>
      <rPr>
        <sz val="9"/>
        <rFont val="宋体"/>
        <charset val="134"/>
        <scheme val="minor"/>
      </rPr>
      <t>，不包括日用化工产品（统计在“日用品类”或“化妆品类”），包括无机化学品、化学肥料、化学农药、有机化学品、颜料、染料、催化剂、助剂、添加剂、粘合剂、高分子聚合物、信息用化学品、化学试剂、X光胶片、工业用胶片等；</t>
    </r>
  </si>
  <si>
    <t xml:space="preserve">        橡胶制品</t>
  </si>
  <si>
    <r>
      <rPr>
        <b/>
        <sz val="9"/>
        <rFont val="宋体"/>
        <charset val="134"/>
        <scheme val="minor"/>
      </rPr>
      <t>橡胶制品</t>
    </r>
    <r>
      <rPr>
        <sz val="9"/>
        <rFont val="宋体"/>
        <charset val="134"/>
        <scheme val="minor"/>
      </rPr>
      <t>，不包括日用橡胶制品（统计在“日用品类”），包括如橡胶运输带、橡胶类传输带、橡胶三角带、橡胶风扇带、橡胶胶管、再生胶、橡胶导风管、橡胶浮筒、橡胶杂品、乳胶制品、橡胶密封制品、特种橡胶制品、软胶壳、微孔橡胶隔板、胶绳、胶筋、胶液、密封腻子等；</t>
    </r>
  </si>
  <si>
    <t xml:space="preserve">        塑料制品</t>
  </si>
  <si>
    <t>20303</t>
  </si>
  <si>
    <r>
      <rPr>
        <b/>
        <sz val="9"/>
        <rFont val="宋体"/>
        <charset val="134"/>
        <scheme val="minor"/>
      </rPr>
      <t>塑料制品</t>
    </r>
    <r>
      <rPr>
        <sz val="9"/>
        <rFont val="宋体"/>
        <charset val="134"/>
        <scheme val="minor"/>
      </rPr>
      <t>，不包括日用塑料制品（统计在“日用品类”），包括塑料薄膜、塑料板材、塑料管、塑料棒、塑料异型材、塑料丝、塑料人造革、塑料合成革、泡沫塑料、塑料工业配件、塑料包装箱及容器等塑料原料。</t>
    </r>
  </si>
  <si>
    <t>金属材料类</t>
  </si>
  <si>
    <t>21000</t>
  </si>
  <si>
    <r>
      <rPr>
        <b/>
        <sz val="9"/>
        <rFont val="宋体"/>
        <charset val="134"/>
        <scheme val="minor"/>
      </rPr>
      <t>金属材料类</t>
    </r>
    <r>
      <rPr>
        <sz val="9"/>
        <rFont val="宋体"/>
        <charset val="134"/>
        <scheme val="minor"/>
      </rPr>
      <t>指黑色金属矿采选品和黑色金属冶炼及其压延产品、有色金属矿采选产品和有色金属冶炼及其压延产品。此类商品销售一律按批发计算。</t>
    </r>
  </si>
  <si>
    <t xml:space="preserve">  其中：黑色金属矿采选品</t>
  </si>
  <si>
    <t>21010</t>
  </si>
  <si>
    <r>
      <rPr>
        <b/>
        <sz val="9"/>
        <rFont val="宋体"/>
        <charset val="134"/>
        <scheme val="minor"/>
      </rPr>
      <t>黑色金属矿采选品</t>
    </r>
    <r>
      <rPr>
        <sz val="9"/>
        <rFont val="宋体"/>
        <charset val="134"/>
        <scheme val="minor"/>
      </rPr>
      <t>，包括铁矿石原矿、铁矿石成品矿、人造富铁矿、锰矿石原矿、锰矿石成品矿、人造富锰矿、铬矿石原矿、铬矿石成品矿等；</t>
    </r>
  </si>
  <si>
    <t xml:space="preserve">        黑色金属冶炼及其压延产品</t>
  </si>
  <si>
    <t>21020</t>
  </si>
  <si>
    <r>
      <rPr>
        <b/>
        <sz val="9"/>
        <rFont val="宋体"/>
        <charset val="134"/>
        <scheme val="minor"/>
      </rPr>
      <t>黑色金属冶炼及其压延产品</t>
    </r>
    <r>
      <rPr>
        <sz val="9"/>
        <rFont val="宋体"/>
        <charset val="134"/>
        <scheme val="minor"/>
      </rPr>
      <t>，包括钢、生铁、铁合金、钢材、钢坯、钎子钢、轧制钢球、重熔钢、炼铁副产品、球墨铸铁、金属化球团、海绵铁、钒渣和粗末冶金原料、钢板网等；</t>
    </r>
  </si>
  <si>
    <t xml:space="preserve">          其中：钢材</t>
  </si>
  <si>
    <t>21021</t>
  </si>
  <si>
    <t xml:space="preserve">                其他黑色金属冶炼及其压延产品</t>
  </si>
  <si>
    <t>21029</t>
  </si>
  <si>
    <t xml:space="preserve">        有色金属矿采选产品</t>
  </si>
  <si>
    <t>21030</t>
  </si>
  <si>
    <r>
      <rPr>
        <b/>
        <sz val="9"/>
        <rFont val="宋体"/>
        <charset val="134"/>
        <scheme val="minor"/>
      </rPr>
      <t>有色金属矿采选产品</t>
    </r>
    <r>
      <rPr>
        <sz val="9"/>
        <rFont val="宋体"/>
        <charset val="134"/>
        <scheme val="minor"/>
      </rPr>
      <t>，包括重有色金属矿采选产品、轻有色金属矿采选产品、贵金属矿采选产品、稀有金属矿采选产品等；</t>
    </r>
  </si>
  <si>
    <t xml:space="preserve">        有色金属冶炼及其压延产品</t>
  </si>
  <si>
    <t>21040</t>
  </si>
  <si>
    <r>
      <rPr>
        <b/>
        <sz val="9"/>
        <rFont val="宋体"/>
        <charset val="134"/>
        <scheme val="minor"/>
      </rPr>
      <t>有色金属矿冶炼及其压延产品</t>
    </r>
    <r>
      <rPr>
        <sz val="9"/>
        <rFont val="宋体"/>
        <charset val="134"/>
        <scheme val="minor"/>
      </rPr>
      <t>，包括有色金属矿冶炼产品、轻有色金属矿冶炼产品、稀土金属冶炼产品。稀散金属及半金属冶炼产品、高纯及超纯有色金属、重有色金属合金、硬质合金、稀有稀土金属合金、稀有放射性金属冶炼产品、重有色金属加工材、双金属材、轻有色金属加工材、贵金属加工材、稀有金属加工材、有色金属加工材、半导体材料等。</t>
    </r>
  </si>
  <si>
    <t xml:space="preserve">          其中：铜</t>
  </si>
  <si>
    <t>21041</t>
  </si>
  <si>
    <t xml:space="preserve">                铝</t>
  </si>
  <si>
    <t>21042</t>
  </si>
  <si>
    <t xml:space="preserve">                其他有色金属冶炼及其压延产品</t>
  </si>
  <si>
    <t>21049</t>
  </si>
  <si>
    <t>建筑及装潢材料类</t>
  </si>
  <si>
    <t>22000</t>
  </si>
  <si>
    <r>
      <rPr>
        <b/>
        <sz val="9"/>
        <rFont val="宋体"/>
        <charset val="134"/>
        <scheme val="minor"/>
      </rPr>
      <t>建筑及装潢材料类</t>
    </r>
    <r>
      <rPr>
        <sz val="9"/>
        <rFont val="宋体"/>
        <charset val="134"/>
        <scheme val="minor"/>
      </rPr>
      <t>指非金属矿采选成品、建筑材料及其他非金属矿物制品和各种办公或家庭用的室内装饰材料等。</t>
    </r>
  </si>
  <si>
    <t xml:space="preserve">  其中：非金属矿采选成品</t>
  </si>
  <si>
    <t>22010</t>
  </si>
  <si>
    <r>
      <rPr>
        <b/>
        <sz val="9"/>
        <rFont val="宋体"/>
        <charset val="134"/>
        <scheme val="minor"/>
      </rPr>
      <t>非金属矿采选成品</t>
    </r>
    <r>
      <rPr>
        <sz val="9"/>
        <rFont val="宋体"/>
        <charset val="134"/>
        <scheme val="minor"/>
      </rPr>
      <t>，包括土砂石矿品、耐火土石开采及其初加工品、工艺美术品用非金属矿、石棉、工业原料用云母、石墨、石膏、工业原料滑石、滑石粉、金刚石、水晶、冰洲石、次土、膨润士及其初加工品、长石、叶腊石、蛭石、硅线石、凹凸奉石、海泡石、浮石、沸石、珍珠岩、霞石正方岩、刚玉、硅藻石、硅石灰石等；</t>
    </r>
  </si>
  <si>
    <t xml:space="preserve">        建筑材料及其他非金属矿物制品</t>
  </si>
  <si>
    <t>22020</t>
  </si>
  <si>
    <r>
      <rPr>
        <b/>
        <sz val="9"/>
        <rFont val="宋体"/>
        <charset val="134"/>
        <scheme val="minor"/>
      </rPr>
      <t>建筑材料及其他非金属矿物制品</t>
    </r>
    <r>
      <rPr>
        <sz val="9"/>
        <rFont val="宋体"/>
        <charset val="134"/>
        <scheme val="minor"/>
      </rPr>
      <t>，包括水泥、无熟料水泥、水泥熟料、水泥混凝土制品、水泥预制构件、纤维增强水泥制品、砖、瓦、建筑砌砖、石灰、轻质建筑材料、建筑用石材加工品、建筑防水材料、建筑保温材料、建筑用玻璃制品、平板玻璃、压延玻璃、磨砂玻璃、喷花玻璃、中空玻璃、热反射玻璃、吸热玻璃、玻璃砖、泡沫玻璃、工业技术玻璃、特种玻璃、玻璃纤维及其制品，石英玻璃及其制品、光学玻璃、玻璃仪器、绝缘玻璃、玻璃保温容器（不包括日用玻璃保温容器，统计在“日用百货类”）、普通陶瓷制品（不包括陶瓷餐具，统计在“日用品类”）、工业陶瓷、高压绝缘子、低压绝缘子耐火材料制品、玻璃窑专用耐火材料、石墨及碳素制品、碳化纤维、石墨热交换器。石棉制品、云母制品、磨料和磨具、铸石、化学石膏、人造水晶、合成云母、人造金刚石、晶体材料、晶体镀膜材料等；</t>
    </r>
  </si>
  <si>
    <t xml:space="preserve">          其中：水泥</t>
  </si>
  <si>
    <t>22021</t>
  </si>
  <si>
    <t xml:space="preserve">                其他建筑材料及其他非金属矿物制品</t>
  </si>
  <si>
    <t>22029</t>
  </si>
  <si>
    <t xml:space="preserve">        办公和家庭用的室内装饰材料</t>
  </si>
  <si>
    <t>22030</t>
  </si>
  <si>
    <r>
      <rPr>
        <b/>
        <sz val="9"/>
        <rFont val="宋体"/>
        <charset val="134"/>
        <scheme val="minor"/>
      </rPr>
      <t>办公和家庭用的室内装饰材料</t>
    </r>
    <r>
      <rPr>
        <sz val="9"/>
        <rFont val="宋体"/>
        <charset val="134"/>
        <scheme val="minor"/>
      </rPr>
      <t>，包括地板、地板革、墙纸、墙布、涂料、乳胶漆及各种装饰用具等，但不包括家具（统计在“家具类”）、清洁电器和家用厨房电器具（统计在“家用电器和音响器材类”）。</t>
    </r>
  </si>
  <si>
    <t>机电产品及设备类</t>
  </si>
  <si>
    <t>23000</t>
  </si>
  <si>
    <r>
      <rPr>
        <b/>
        <sz val="9"/>
        <rFont val="宋体"/>
        <charset val="134"/>
        <scheme val="minor"/>
      </rPr>
      <t>机电产品及设备类</t>
    </r>
    <r>
      <rPr>
        <sz val="9"/>
        <rFont val="宋体"/>
        <charset val="134"/>
        <scheme val="minor"/>
      </rPr>
      <t>指普通机械、交通运输机械、电器机械及器材、电子产品及通讯设备、各种农林牧渔业机械等。</t>
    </r>
  </si>
  <si>
    <t xml:space="preserve">  其中：普通机械</t>
  </si>
  <si>
    <t>23001</t>
  </si>
  <si>
    <r>
      <rPr>
        <b/>
        <sz val="9"/>
        <rFont val="宋体"/>
        <charset val="134"/>
        <scheme val="minor"/>
      </rPr>
      <t>普通机械</t>
    </r>
    <r>
      <rPr>
        <sz val="9"/>
        <rFont val="宋体"/>
        <charset val="134"/>
        <scheme val="minor"/>
      </rPr>
      <t>，包括锅炉及原动机、金属加工机械、通用机械、铸锻件及通用零部件、工业专用设备、建筑工程机械、钻探机械等；</t>
    </r>
  </si>
  <si>
    <t xml:space="preserve">        交通运输机械</t>
  </si>
  <si>
    <t>23002</t>
  </si>
  <si>
    <r>
      <rPr>
        <b/>
        <sz val="9"/>
        <rFont val="宋体"/>
        <charset val="134"/>
        <scheme val="minor"/>
      </rPr>
      <t>交通运输机械</t>
    </r>
    <r>
      <rPr>
        <sz val="9"/>
        <rFont val="宋体"/>
        <charset val="134"/>
        <scheme val="minor"/>
      </rPr>
      <t>，包括铁路运输设备、飞行器、工矿设备、船舶及其辅机、摩托车，不包括汽车、汽车底盘及汽车配件（统计在“汽车类”）；</t>
    </r>
  </si>
  <si>
    <t xml:space="preserve">        电器机械及器材</t>
  </si>
  <si>
    <t>23003</t>
  </si>
  <si>
    <r>
      <rPr>
        <b/>
        <sz val="9"/>
        <rFont val="宋体"/>
        <charset val="134"/>
        <scheme val="minor"/>
      </rPr>
      <t>电器机械及器材</t>
    </r>
    <r>
      <rPr>
        <sz val="9"/>
        <rFont val="宋体"/>
        <charset val="134"/>
        <scheme val="minor"/>
      </rPr>
      <t>，包括电机、输变电设备、电工器材等；</t>
    </r>
  </si>
  <si>
    <t xml:space="preserve">        电子产品及通讯设备</t>
  </si>
  <si>
    <t>23004</t>
  </si>
  <si>
    <r>
      <rPr>
        <b/>
        <sz val="9"/>
        <rFont val="宋体"/>
        <charset val="134"/>
        <scheme val="minor"/>
      </rPr>
      <t>电子产品及通讯设备</t>
    </r>
    <r>
      <rPr>
        <sz val="9"/>
        <rFont val="宋体"/>
        <charset val="134"/>
        <scheme val="minor"/>
      </rPr>
      <t>，包括雷达和无线电导航设备、通讯设备、广播电视设备、电子原件、电子器件、仪器仪表、计量标准仪具及量具、衡器，不包括家用电脑机及其各种配套产品（统计在“文化办公用品类”）、电话机、移动电话、BP机等（统计在“通讯器材类”），也不包括家用电视机、录音机、录像机、摄像机等（统计在“家用电器和音像器材类”）。</t>
    </r>
  </si>
  <si>
    <t xml:space="preserve">        农林牧渔业机械</t>
  </si>
  <si>
    <t>23005</t>
  </si>
  <si>
    <t xml:space="preserve">          其中：农机类</t>
  </si>
  <si>
    <t>23100</t>
  </si>
  <si>
    <r>
      <rPr>
        <b/>
        <sz val="9"/>
        <rFont val="宋体"/>
        <charset val="134"/>
        <scheme val="minor"/>
      </rPr>
      <t>农机类</t>
    </r>
    <r>
      <rPr>
        <sz val="9"/>
        <rFont val="宋体"/>
        <charset val="134"/>
        <scheme val="minor"/>
      </rPr>
      <t>指各种农林牧渔业机械。包括农机具、农药具、农用车、农用动力机械等，如拖拉机、收割机、机引犁、机引耙、机引播种机、机动三轮车、拖车、机动植保机械、机动畜牧机械、机动脱粒机、内燃发动机组、水泵、喷灌机；以及各种零配件，如电动机、柴油机、手推车车轮等。此类商品销售一律按批发计算。</t>
    </r>
  </si>
  <si>
    <t xml:space="preserve">                  其中：农机具</t>
  </si>
  <si>
    <t>23101</t>
  </si>
  <si>
    <t xml:space="preserve">                        农药具</t>
  </si>
  <si>
    <t>23102</t>
  </si>
  <si>
    <t xml:space="preserve">                        农用车</t>
  </si>
  <si>
    <t>23103</t>
  </si>
  <si>
    <t xml:space="preserve">                        农用动力机械</t>
  </si>
  <si>
    <t>23104</t>
  </si>
  <si>
    <t xml:space="preserve">                其他农林牧渔业机械</t>
  </si>
  <si>
    <t>23200</t>
  </si>
  <si>
    <t>汽车类</t>
  </si>
  <si>
    <t>24000</t>
  </si>
  <si>
    <r>
      <rPr>
        <b/>
        <sz val="9"/>
        <rFont val="宋体"/>
        <charset val="134"/>
        <scheme val="minor"/>
      </rPr>
      <t>汽车类</t>
    </r>
    <r>
      <rPr>
        <sz val="9"/>
        <rFont val="宋体"/>
        <charset val="134"/>
        <scheme val="minor"/>
      </rPr>
      <t>指由动力装置驱动，具有四个或以上车轮的非轨道无架线的车辆及其零配件，包括汽车、汽车底盘和汽车配件等。</t>
    </r>
  </si>
  <si>
    <t xml:space="preserve">  其中：新能源汽车</t>
  </si>
  <si>
    <t>24100</t>
  </si>
  <si>
    <r>
      <rPr>
        <b/>
        <sz val="9"/>
        <rFont val="宋体"/>
        <charset val="134"/>
        <scheme val="minor"/>
      </rPr>
      <t>新能源汽车</t>
    </r>
    <r>
      <rPr>
        <sz val="9"/>
        <rFont val="宋体"/>
        <charset val="134"/>
        <scheme val="minor"/>
      </rPr>
      <t>指采用新型动力系统，完全或主要依靠新型能源驱动的汽车，包括插电式混合动力（含增程式）汽车、纯电动汽车和燃料电池电动汽车等。</t>
    </r>
  </si>
  <si>
    <t xml:space="preserve">          其中：插电式混合动力（含增程式）汽车（新车）</t>
  </si>
  <si>
    <t>24111</t>
  </si>
  <si>
    <t xml:space="preserve">                插电式混合动力（含增程式）汽车（二手车）</t>
  </si>
  <si>
    <t>24121</t>
  </si>
  <si>
    <t xml:space="preserve">                纯电动汽车（新车）</t>
  </si>
  <si>
    <t>24112</t>
  </si>
  <si>
    <t xml:space="preserve">                纯电动汽车（二手车）</t>
  </si>
  <si>
    <t>24122</t>
  </si>
  <si>
    <t xml:space="preserve">                燃料电池电动汽车（新车）</t>
  </si>
  <si>
    <t>24113</t>
  </si>
  <si>
    <t xml:space="preserve">                燃料电池电动汽车（二手车）</t>
  </si>
  <si>
    <t>24123</t>
  </si>
  <si>
    <t xml:space="preserve">  其中：汽车</t>
  </si>
  <si>
    <t>24200</t>
  </si>
  <si>
    <t>辆</t>
  </si>
  <si>
    <r>
      <rPr>
        <b/>
        <sz val="9"/>
        <rFont val="宋体"/>
        <charset val="134"/>
        <scheme val="minor"/>
      </rPr>
      <t>汽车</t>
    </r>
    <r>
      <rPr>
        <sz val="9"/>
        <rFont val="宋体"/>
        <charset val="134"/>
        <scheme val="minor"/>
      </rPr>
      <t>包括载货汽车、越野汽车、自卸汽车、牵引汽车、专用汽车、客车、轿车等。</t>
    </r>
  </si>
  <si>
    <t xml:space="preserve">          其中：轿车（新车）</t>
  </si>
  <si>
    <t>24211</t>
  </si>
  <si>
    <t xml:space="preserve">                轿车（二手车）</t>
  </si>
  <si>
    <t>24221</t>
  </si>
  <si>
    <t xml:space="preserve">                其他汽车（新车）</t>
  </si>
  <si>
    <t>24219</t>
  </si>
  <si>
    <t xml:space="preserve">                其他汽车（二手车）</t>
  </si>
  <si>
    <t>24229</t>
  </si>
  <si>
    <t xml:space="preserve">        二手车</t>
  </si>
  <si>
    <t>24300</t>
  </si>
  <si>
    <t xml:space="preserve">        汽车底盘</t>
  </si>
  <si>
    <t xml:space="preserve">        汽车配件</t>
  </si>
  <si>
    <t>24400</t>
  </si>
  <si>
    <t>种子饲料类</t>
  </si>
  <si>
    <t>25000</t>
  </si>
  <si>
    <r>
      <rPr>
        <b/>
        <sz val="9"/>
        <rFont val="宋体"/>
        <charset val="134"/>
        <scheme val="minor"/>
      </rPr>
      <t>种子饲料类</t>
    </r>
    <r>
      <rPr>
        <sz val="9"/>
        <rFont val="宋体"/>
        <charset val="134"/>
        <scheme val="minor"/>
      </rPr>
      <t>指各种农业或公共园艺使用的种子、种苗和饲养牲畜的草料、杂粮、杂豆等，不包括家庭使用的花种、种苗等，以及人们以娱乐、休闲为目的而饲养各种动物的从专门商店购买的宠物食品（统计在“其他类”）。此类商品销售一律按批发计算。</t>
    </r>
  </si>
  <si>
    <t xml:space="preserve">  其中：农业或公共园艺使用的种子种苗</t>
  </si>
  <si>
    <t>25001</t>
  </si>
  <si>
    <t xml:space="preserve">        饲养牲畜的草料杂粮杂豆</t>
  </si>
  <si>
    <t>25002</t>
  </si>
  <si>
    <t>棉麻类</t>
  </si>
  <si>
    <t>26000</t>
  </si>
  <si>
    <r>
      <rPr>
        <b/>
        <sz val="9"/>
        <rFont val="宋体"/>
        <charset val="134"/>
        <scheme val="minor"/>
      </rPr>
      <t>棉麻类</t>
    </r>
    <r>
      <rPr>
        <sz val="9"/>
        <rFont val="宋体"/>
        <charset val="134"/>
        <scheme val="minor"/>
      </rPr>
      <t>指棉麻产品、蚕茧等。</t>
    </r>
  </si>
  <si>
    <t xml:space="preserve">  其中：棉麻产品</t>
  </si>
  <si>
    <t>26001</t>
  </si>
  <si>
    <r>
      <rPr>
        <b/>
        <sz val="9"/>
        <rFont val="宋体"/>
        <charset val="134"/>
        <scheme val="minor"/>
      </rPr>
      <t>棉</t>
    </r>
    <r>
      <rPr>
        <sz val="9"/>
        <rFont val="宋体"/>
        <charset val="134"/>
        <scheme val="minor"/>
      </rPr>
      <t>，包括籽棉、细绒棉、长绒棉、絮棉、棉短绒；麻，包括黄麻、红麻、芒麻、大麻、亚麻、剑麻；</t>
    </r>
  </si>
  <si>
    <t xml:space="preserve">        蚕茧</t>
  </si>
  <si>
    <t>26002</t>
  </si>
  <si>
    <r>
      <rPr>
        <b/>
        <sz val="9"/>
        <rFont val="宋体"/>
        <charset val="134"/>
        <scheme val="minor"/>
      </rPr>
      <t>蚕茧</t>
    </r>
    <r>
      <rPr>
        <sz val="9"/>
        <rFont val="宋体"/>
        <charset val="134"/>
        <scheme val="minor"/>
      </rPr>
      <t>，包括桑蚕茧、柞蚕茧、蓖蚕茧和其他蚕茧等。</t>
    </r>
  </si>
  <si>
    <t>其他未列明商品类</t>
  </si>
  <si>
    <t>27000</t>
  </si>
  <si>
    <r>
      <rPr>
        <b/>
        <sz val="9"/>
        <rFont val="宋体"/>
        <charset val="134"/>
        <scheme val="minor"/>
      </rPr>
      <t>其他未列明商品类</t>
    </r>
    <r>
      <rPr>
        <sz val="9"/>
        <rFont val="宋体"/>
        <charset val="134"/>
        <scheme val="minor"/>
      </rPr>
      <t>指以上未包括的商品类别，如大型医疗器材，文物、古董、邮票、硬币、现代绘画作品，土特产品和畜产品、禽畜或宠物用的药品、宠物食品、花鸟鱼虫，消防器材及设施，废旧物资等。其中，畜产品包括各种牛皮、羊皮、猪皮及其他动物皮革，以及种畜、幼畜、幼禽绒毛、羽毛、鬃毛、肠衣等。</t>
    </r>
  </si>
  <si>
    <t xml:space="preserve">  其中：大型医疗器材</t>
  </si>
  <si>
    <t>27001</t>
  </si>
  <si>
    <t xml:space="preserve">        文物古董邮票硬币现代绘画作品</t>
  </si>
  <si>
    <t>27002</t>
  </si>
  <si>
    <t xml:space="preserve">        土特产品和畜产品</t>
  </si>
  <si>
    <t>27003</t>
  </si>
  <si>
    <t xml:space="preserve">        禽畜或宠物用的药品</t>
  </si>
  <si>
    <t>27004</t>
  </si>
  <si>
    <t xml:space="preserve">        宠物食品</t>
  </si>
  <si>
    <t>27005</t>
  </si>
  <si>
    <t xml:space="preserve">        花鸟鱼虫</t>
  </si>
  <si>
    <t>27006</t>
  </si>
  <si>
    <t xml:space="preserve">        消防器材及设施</t>
  </si>
  <si>
    <t>27007</t>
  </si>
  <si>
    <t xml:space="preserve">        废旧物资</t>
  </si>
  <si>
    <t>27008</t>
  </si>
  <si>
    <t xml:space="preserve">        其他</t>
  </si>
  <si>
    <t>服务营业额</t>
  </si>
  <si>
    <t>99999</t>
  </si>
  <si>
    <r>
      <rPr>
        <b/>
        <sz val="9"/>
        <rFont val="宋体"/>
        <charset val="134"/>
        <scheme val="minor"/>
      </rPr>
      <t>服务营业额</t>
    </r>
    <r>
      <rPr>
        <sz val="9"/>
        <rFont val="宋体"/>
        <charset val="134"/>
        <scheme val="minor"/>
      </rPr>
      <t>指企业含税的服务收入。</t>
    </r>
  </si>
  <si>
    <t>其他易错分类</t>
  </si>
  <si>
    <t>1.充电宝属于通讯器材类。</t>
  </si>
  <si>
    <t>2.照相器材及用具属于体育、娱乐用品类。</t>
  </si>
  <si>
    <t>3.燃气灶具（包括燃气热水器）属于日用品类，节能热水器属于家用电器和音像器材类。</t>
  </si>
  <si>
    <t>4.人力或助动力车及其配件，如自行车（电动自行车）、三轮车、残疾人座车都属于日用品类，摩托车属于机电产品及设备类。</t>
  </si>
  <si>
    <t>5.家庭使用的花种、种苗等不属于种子饲料类，属于“其他类”。</t>
  </si>
  <si>
    <t>6.用电的美容仪属于家用电器和音像器材类，不属于日用品类。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</si>
</sst>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_ "/>
    <numFmt numFmtId="178" formatCode="0_ "/>
    <numFmt numFmtId="179" formatCode="#,##0_ "/>
  </numFmts>
  <fonts count="67">
    <font>
      <sz val="12"/>
      <name val="宋体"/>
      <charset val="134"/>
    </font>
    <font>
      <sz val="11"/>
      <color theme="1"/>
      <name val="宋体"/>
      <charset val="134"/>
      <scheme val="minor"/>
    </font>
    <font>
      <b/>
      <sz val="14"/>
      <color indexed="8"/>
      <name val="宋体"/>
      <charset val="134"/>
    </font>
    <font>
      <sz val="9"/>
      <color indexed="8"/>
      <name val="宋体"/>
      <charset val="134"/>
    </font>
    <font>
      <b/>
      <sz val="9"/>
      <name val="宋体"/>
      <charset val="134"/>
      <scheme val="minor"/>
    </font>
    <font>
      <sz val="9"/>
      <name val="宋体"/>
      <charset val="134"/>
      <scheme val="minor"/>
    </font>
    <font>
      <sz val="9"/>
      <name val="宋体"/>
      <charset val="134"/>
    </font>
    <font>
      <sz val="9"/>
      <color rgb="FFFF0000"/>
      <name val="宋体"/>
      <charset val="134"/>
    </font>
    <font>
      <b/>
      <sz val="11"/>
      <color theme="1"/>
      <name val="宋体"/>
      <charset val="134"/>
      <scheme val="minor"/>
    </font>
    <font>
      <sz val="9"/>
      <color theme="1"/>
      <name val="宋体"/>
      <charset val="134"/>
      <scheme val="minor"/>
    </font>
    <font>
      <b/>
      <sz val="11"/>
      <color rgb="FF000000"/>
      <name val="宋体"/>
      <charset val="134"/>
      <scheme val="minor"/>
    </font>
    <font>
      <sz val="11"/>
      <color indexed="8"/>
      <name val="宋体"/>
      <charset val="134"/>
      <scheme val="minor"/>
    </font>
    <font>
      <sz val="9"/>
      <color indexed="8"/>
      <name val="宋体"/>
      <charset val="134"/>
      <scheme val="minor"/>
    </font>
    <font>
      <b/>
      <sz val="9"/>
      <color rgb="FF000000"/>
      <name val="宋体"/>
      <charset val="134"/>
      <scheme val="minor"/>
    </font>
    <font>
      <b/>
      <sz val="9"/>
      <color rgb="FFFF0000"/>
      <name val="宋体"/>
      <charset val="134"/>
    </font>
    <font>
      <sz val="9"/>
      <color rgb="FF000000"/>
      <name val="宋体"/>
      <charset val="134"/>
    </font>
    <font>
      <sz val="12"/>
      <color rgb="FF000000"/>
      <name val="宋体"/>
      <charset val="134"/>
    </font>
    <font>
      <sz val="11"/>
      <name val="宋体"/>
      <charset val="134"/>
      <scheme val="minor"/>
    </font>
    <font>
      <sz val="12"/>
      <color rgb="FFFF0000"/>
      <name val="宋体"/>
      <charset val="134"/>
    </font>
    <font>
      <sz val="12"/>
      <name val="Times New Roman"/>
      <charset val="134"/>
    </font>
    <font>
      <sz val="14"/>
      <color rgb="FF000000"/>
      <name val="方正小标宋简体"/>
      <charset val="134"/>
    </font>
    <font>
      <sz val="14"/>
      <color rgb="FF000000"/>
      <name val="Times New Roman"/>
      <charset val="134"/>
    </font>
    <font>
      <sz val="10"/>
      <color rgb="FF000000"/>
      <name val="方正小标宋简体"/>
      <charset val="134"/>
    </font>
    <font>
      <b/>
      <sz val="10"/>
      <color rgb="FF000000"/>
      <name val="Times New Roman"/>
      <charset val="134"/>
    </font>
    <font>
      <b/>
      <sz val="9"/>
      <color rgb="FF000000"/>
      <name val="宋体"/>
      <charset val="134"/>
    </font>
    <font>
      <sz val="9"/>
      <color indexed="8"/>
      <name val="Times New Roman"/>
      <charset val="134"/>
    </font>
    <font>
      <sz val="9"/>
      <color theme="1"/>
      <name val="Times New Roman"/>
      <charset val="134"/>
    </font>
    <font>
      <sz val="9"/>
      <color rgb="FF000000"/>
      <name val="Times New Roman"/>
      <charset val="134"/>
    </font>
    <font>
      <b/>
      <sz val="9"/>
      <color theme="1"/>
      <name val="宋体"/>
      <charset val="134"/>
    </font>
    <font>
      <b/>
      <sz val="9"/>
      <color rgb="FF000000"/>
      <name val="Times New Roman"/>
      <charset val="134"/>
    </font>
    <font>
      <b/>
      <sz val="9"/>
      <color indexed="8"/>
      <name val="宋体"/>
      <charset val="134"/>
    </font>
    <font>
      <sz val="9"/>
      <name val="Times New Roman"/>
      <charset val="134"/>
    </font>
    <font>
      <b/>
      <sz val="9"/>
      <name val="Times New Roman"/>
      <charset val="134"/>
    </font>
    <font>
      <sz val="18"/>
      <color indexed="8"/>
      <name val="Calibri"/>
      <charset val="134"/>
    </font>
    <font>
      <b/>
      <sz val="11"/>
      <color indexed="8"/>
      <name val="Calibri"/>
      <charset val="134"/>
    </font>
    <font>
      <sz val="11"/>
      <color indexed="8"/>
      <name val="Calibri"/>
      <charset val="134"/>
    </font>
    <font>
      <sz val="11"/>
      <color rgb="FF000000"/>
      <name val="Calibri"/>
      <charset val="134"/>
    </font>
    <font>
      <sz val="22"/>
      <name val="方正小标宋简体"/>
      <charset val="134"/>
    </font>
    <font>
      <sz val="11"/>
      <name val="黑体"/>
      <charset val="134"/>
    </font>
    <font>
      <sz val="10.5"/>
      <name val="宋体"/>
      <charset val="134"/>
    </font>
    <font>
      <sz val="16"/>
      <name val="华文中宋"/>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9"/>
      <color theme="1"/>
      <name val="宋体"/>
      <charset val="134"/>
    </font>
    <font>
      <sz val="11"/>
      <color rgb="FF000000"/>
      <name val="宋体"/>
      <charset val="134"/>
    </font>
    <font>
      <b/>
      <sz val="9"/>
      <color theme="1"/>
      <name val="Times New Roman"/>
      <charset val="134"/>
    </font>
    <font>
      <sz val="9"/>
      <name val="宋体"/>
      <charset val="134"/>
    </font>
    <font>
      <b/>
      <sz val="9"/>
      <name val="宋体"/>
      <charset val="134"/>
    </font>
  </fonts>
  <fills count="40">
    <fill>
      <patternFill patternType="none"/>
    </fill>
    <fill>
      <patternFill patternType="gray125"/>
    </fill>
    <fill>
      <patternFill patternType="solid">
        <fgColor theme="0" tint="-0.15"/>
        <bgColor indexed="64"/>
      </patternFill>
    </fill>
    <fill>
      <patternFill patternType="solid">
        <fgColor rgb="FFEAEAEA"/>
        <bgColor indexed="64"/>
      </patternFill>
    </fill>
    <fill>
      <patternFill patternType="solid">
        <fgColor rgb="FF969696"/>
        <bgColor indexed="64"/>
      </patternFill>
    </fill>
    <fill>
      <patternFill patternType="solid">
        <fgColor rgb="FFE0E0E0"/>
        <bgColor indexed="64"/>
      </patternFill>
    </fill>
    <fill>
      <patternFill patternType="solid">
        <fgColor rgb="FFF3F3F3"/>
        <bgColor indexed="64"/>
      </patternFill>
    </fill>
    <fill>
      <patternFill patternType="solid">
        <fgColor rgb="FFFFC000"/>
        <bgColor indexed="64"/>
      </patternFill>
    </fill>
    <fill>
      <patternFill patternType="solid">
        <fgColor theme="4"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0">
    <border>
      <left/>
      <right/>
      <top/>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top/>
      <bottom style="thin">
        <color auto="1"/>
      </bottom>
      <diagonal/>
    </border>
    <border>
      <left style="thin">
        <color auto="1"/>
      </left>
      <right/>
      <top style="thin">
        <color auto="1"/>
      </top>
      <bottom style="medium">
        <color auto="1"/>
      </bottom>
      <diagonal/>
    </border>
    <border>
      <left style="medium">
        <color auto="1"/>
      </left>
      <right/>
      <top/>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ck">
        <color auto="1"/>
      </top>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right/>
      <top style="thick">
        <color auto="1"/>
      </top>
      <bottom style="thin">
        <color auto="1"/>
      </bottom>
      <diagonal/>
    </border>
    <border>
      <left style="thin">
        <color auto="1"/>
      </left>
      <right/>
      <top style="thick">
        <color auto="1"/>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top style="thin">
        <color auto="1"/>
      </top>
      <bottom style="thick">
        <color auto="1"/>
      </bottom>
      <diagonal/>
    </border>
    <border>
      <left style="thin">
        <color auto="1"/>
      </left>
      <right/>
      <top style="thin">
        <color auto="1"/>
      </top>
      <bottom style="thick">
        <color auto="1"/>
      </bottom>
      <diagonal/>
    </border>
    <border>
      <left style="thick">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 fillId="9" borderId="42"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43" applyNumberFormat="0" applyFill="0" applyAlignment="0" applyProtection="0">
      <alignment vertical="center"/>
    </xf>
    <xf numFmtId="0" fontId="48" fillId="0" borderId="43" applyNumberFormat="0" applyFill="0" applyAlignment="0" applyProtection="0">
      <alignment vertical="center"/>
    </xf>
    <xf numFmtId="0" fontId="49" fillId="0" borderId="44" applyNumberFormat="0" applyFill="0" applyAlignment="0" applyProtection="0">
      <alignment vertical="center"/>
    </xf>
    <xf numFmtId="0" fontId="49" fillId="0" borderId="0" applyNumberFormat="0" applyFill="0" applyBorder="0" applyAlignment="0" applyProtection="0">
      <alignment vertical="center"/>
    </xf>
    <xf numFmtId="0" fontId="50" fillId="10" borderId="45" applyNumberFormat="0" applyAlignment="0" applyProtection="0">
      <alignment vertical="center"/>
    </xf>
    <xf numFmtId="0" fontId="51" fillId="11" borderId="46" applyNumberFormat="0" applyAlignment="0" applyProtection="0">
      <alignment vertical="center"/>
    </xf>
    <xf numFmtId="0" fontId="52" fillId="11" borderId="45" applyNumberFormat="0" applyAlignment="0" applyProtection="0">
      <alignment vertical="center"/>
    </xf>
    <xf numFmtId="0" fontId="53" fillId="12" borderId="47" applyNumberFormat="0" applyAlignment="0" applyProtection="0">
      <alignment vertical="center"/>
    </xf>
    <xf numFmtId="0" fontId="54" fillId="0" borderId="48" applyNumberFormat="0" applyFill="0" applyAlignment="0" applyProtection="0">
      <alignment vertical="center"/>
    </xf>
    <xf numFmtId="0" fontId="55" fillId="0" borderId="49" applyNumberFormat="0" applyFill="0" applyAlignment="0" applyProtection="0">
      <alignment vertical="center"/>
    </xf>
    <xf numFmtId="0" fontId="56" fillId="13" borderId="0" applyNumberFormat="0" applyBorder="0" applyAlignment="0" applyProtection="0">
      <alignment vertical="center"/>
    </xf>
    <xf numFmtId="0" fontId="57" fillId="14" borderId="0" applyNumberFormat="0" applyBorder="0" applyAlignment="0" applyProtection="0">
      <alignment vertical="center"/>
    </xf>
    <xf numFmtId="0" fontId="58" fillId="15" borderId="0" applyNumberFormat="0" applyBorder="0" applyAlignment="0" applyProtection="0">
      <alignment vertical="center"/>
    </xf>
    <xf numFmtId="0" fontId="59" fillId="16" borderId="0" applyNumberFormat="0" applyBorder="0" applyAlignment="0" applyProtection="0">
      <alignment vertical="center"/>
    </xf>
    <xf numFmtId="0" fontId="60" fillId="17" borderId="0" applyNumberFormat="0" applyBorder="0" applyAlignment="0" applyProtection="0">
      <alignment vertical="center"/>
    </xf>
    <xf numFmtId="0" fontId="60" fillId="18" borderId="0" applyNumberFormat="0" applyBorder="0" applyAlignment="0" applyProtection="0">
      <alignment vertical="center"/>
    </xf>
    <xf numFmtId="0" fontId="59" fillId="19" borderId="0" applyNumberFormat="0" applyBorder="0" applyAlignment="0" applyProtection="0">
      <alignment vertical="center"/>
    </xf>
    <xf numFmtId="0" fontId="59" fillId="20" borderId="0" applyNumberFormat="0" applyBorder="0" applyAlignment="0" applyProtection="0">
      <alignment vertical="center"/>
    </xf>
    <xf numFmtId="0" fontId="60" fillId="21" borderId="0" applyNumberFormat="0" applyBorder="0" applyAlignment="0" applyProtection="0">
      <alignment vertical="center"/>
    </xf>
    <xf numFmtId="0" fontId="60" fillId="22" borderId="0" applyNumberFormat="0" applyBorder="0" applyAlignment="0" applyProtection="0">
      <alignment vertical="center"/>
    </xf>
    <xf numFmtId="0" fontId="59" fillId="23" borderId="0" applyNumberFormat="0" applyBorder="0" applyAlignment="0" applyProtection="0">
      <alignment vertical="center"/>
    </xf>
    <xf numFmtId="0" fontId="59" fillId="24" borderId="0" applyNumberFormat="0" applyBorder="0" applyAlignment="0" applyProtection="0">
      <alignment vertical="center"/>
    </xf>
    <xf numFmtId="0" fontId="60" fillId="25" borderId="0" applyNumberFormat="0" applyBorder="0" applyAlignment="0" applyProtection="0">
      <alignment vertical="center"/>
    </xf>
    <xf numFmtId="0" fontId="60" fillId="26" borderId="0" applyNumberFormat="0" applyBorder="0" applyAlignment="0" applyProtection="0">
      <alignment vertical="center"/>
    </xf>
    <xf numFmtId="0" fontId="59" fillId="27" borderId="0" applyNumberFormat="0" applyBorder="0" applyAlignment="0" applyProtection="0">
      <alignment vertical="center"/>
    </xf>
    <xf numFmtId="0" fontId="59" fillId="28" borderId="0" applyNumberFormat="0" applyBorder="0" applyAlignment="0" applyProtection="0">
      <alignment vertical="center"/>
    </xf>
    <xf numFmtId="0" fontId="60" fillId="29" borderId="0" applyNumberFormat="0" applyBorder="0" applyAlignment="0" applyProtection="0">
      <alignment vertical="center"/>
    </xf>
    <xf numFmtId="0" fontId="60" fillId="30" borderId="0" applyNumberFormat="0" applyBorder="0" applyAlignment="0" applyProtection="0">
      <alignment vertical="center"/>
    </xf>
    <xf numFmtId="0" fontId="59" fillId="31" borderId="0" applyNumberFormat="0" applyBorder="0" applyAlignment="0" applyProtection="0">
      <alignment vertical="center"/>
    </xf>
    <xf numFmtId="0" fontId="59" fillId="32" borderId="0" applyNumberFormat="0" applyBorder="0" applyAlignment="0" applyProtection="0">
      <alignment vertical="center"/>
    </xf>
    <xf numFmtId="0" fontId="60" fillId="33" borderId="0" applyNumberFormat="0" applyBorder="0" applyAlignment="0" applyProtection="0">
      <alignment vertical="center"/>
    </xf>
    <xf numFmtId="0" fontId="60" fillId="34" borderId="0" applyNumberFormat="0" applyBorder="0" applyAlignment="0" applyProtection="0">
      <alignment vertical="center"/>
    </xf>
    <xf numFmtId="0" fontId="59" fillId="35" borderId="0" applyNumberFormat="0" applyBorder="0" applyAlignment="0" applyProtection="0">
      <alignment vertical="center"/>
    </xf>
    <xf numFmtId="0" fontId="59" fillId="36" borderId="0" applyNumberFormat="0" applyBorder="0" applyAlignment="0" applyProtection="0">
      <alignment vertical="center"/>
    </xf>
    <xf numFmtId="0" fontId="60" fillId="37" borderId="0" applyNumberFormat="0" applyBorder="0" applyAlignment="0" applyProtection="0">
      <alignment vertical="center"/>
    </xf>
    <xf numFmtId="0" fontId="60" fillId="38" borderId="0" applyNumberFormat="0" applyBorder="0" applyAlignment="0" applyProtection="0">
      <alignment vertical="center"/>
    </xf>
    <xf numFmtId="0" fontId="59" fillId="39" borderId="0" applyNumberFormat="0" applyBorder="0" applyAlignment="0" applyProtection="0">
      <alignment vertical="center"/>
    </xf>
    <xf numFmtId="0" fontId="0" fillId="0" borderId="0">
      <alignment vertical="center"/>
    </xf>
    <xf numFmtId="0" fontId="61" fillId="0" borderId="0"/>
  </cellStyleXfs>
  <cellXfs count="162">
    <xf numFmtId="0" fontId="0" fillId="0" borderId="0" xfId="0"/>
    <xf numFmtId="0" fontId="1" fillId="0" borderId="0" xfId="0" applyFont="1" applyFill="1" applyAlignment="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49" fontId="2" fillId="0" borderId="0" xfId="0" applyNumberFormat="1" applyFont="1" applyFill="1" applyAlignment="1">
      <alignment horizontal="center" vertical="center"/>
    </xf>
    <xf numFmtId="0" fontId="3" fillId="0" borderId="1"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justify" vertical="center" wrapText="1"/>
    </xf>
    <xf numFmtId="49" fontId="3" fillId="0" borderId="4"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3" fillId="0" borderId="3" xfId="0" applyFont="1" applyFill="1" applyBorder="1" applyAlignment="1">
      <alignment horizontal="center" vertical="center"/>
    </xf>
    <xf numFmtId="49" fontId="3" fillId="0" borderId="6" xfId="0" applyNumberFormat="1" applyFont="1" applyFill="1" applyBorder="1" applyAlignment="1">
      <alignment horizontal="center" vertical="center"/>
    </xf>
    <xf numFmtId="0" fontId="4" fillId="0" borderId="0" xfId="0" applyFont="1" applyFill="1" applyAlignment="1">
      <alignment vertical="center" wrapText="1"/>
    </xf>
    <xf numFmtId="0" fontId="5" fillId="0" borderId="0" xfId="0" applyFont="1" applyFill="1" applyAlignment="1">
      <alignment vertical="center" wrapText="1"/>
    </xf>
    <xf numFmtId="0" fontId="4" fillId="0" borderId="0" xfId="0" applyFont="1" applyFill="1" applyAlignment="1">
      <alignment horizontal="justify"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6" fillId="0" borderId="3" xfId="0" applyFont="1" applyFill="1" applyBorder="1" applyAlignment="1">
      <alignment horizontal="justify" vertical="center" wrapText="1"/>
    </xf>
    <xf numFmtId="0" fontId="7" fillId="0" borderId="3" xfId="0" applyFont="1" applyFill="1" applyBorder="1" applyAlignment="1">
      <alignment horizontal="justify" vertical="center" wrapText="1"/>
    </xf>
    <xf numFmtId="49" fontId="7" fillId="0" borderId="4" xfId="0" applyNumberFormat="1" applyFont="1" applyFill="1" applyBorder="1" applyAlignment="1">
      <alignment horizontal="center" vertical="center"/>
    </xf>
    <xf numFmtId="0" fontId="3" fillId="0" borderId="7" xfId="0" applyFont="1" applyFill="1" applyBorder="1" applyAlignment="1">
      <alignment horizontal="justify" vertical="center" wrapText="1"/>
    </xf>
    <xf numFmtId="49" fontId="3" fillId="0" borderId="8" xfId="0" applyNumberFormat="1" applyFont="1" applyFill="1" applyBorder="1" applyAlignment="1">
      <alignment horizontal="center" vertical="center"/>
    </xf>
    <xf numFmtId="49" fontId="3" fillId="0" borderId="7" xfId="0" applyNumberFormat="1" applyFont="1" applyFill="1" applyBorder="1" applyAlignment="1">
      <alignment horizontal="center" vertical="center" wrapText="1"/>
    </xf>
    <xf numFmtId="0" fontId="3" fillId="0" borderId="9" xfId="0" applyFont="1" applyFill="1" applyBorder="1" applyAlignment="1">
      <alignment vertical="center"/>
    </xf>
    <xf numFmtId="49" fontId="3" fillId="0" borderId="10"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wrapText="1"/>
    </xf>
    <xf numFmtId="0" fontId="3" fillId="0" borderId="0" xfId="0" applyFont="1" applyFill="1" applyAlignment="1">
      <alignment vertical="center"/>
    </xf>
    <xf numFmtId="49"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0" fontId="8" fillId="0" borderId="0" xfId="0" applyFont="1" applyFill="1" applyAlignment="1">
      <alignment vertical="center"/>
    </xf>
    <xf numFmtId="0" fontId="9" fillId="0" borderId="0" xfId="0" applyFont="1" applyFill="1" applyAlignment="1">
      <alignment vertical="center"/>
    </xf>
    <xf numFmtId="0" fontId="3" fillId="0" borderId="7" xfId="0" applyFont="1" applyFill="1" applyBorder="1" applyAlignment="1">
      <alignment horizontal="center" vertical="center"/>
    </xf>
    <xf numFmtId="49" fontId="3" fillId="0" borderId="11" xfId="0" applyNumberFormat="1" applyFont="1" applyFill="1" applyBorder="1" applyAlignment="1">
      <alignment horizontal="center" vertical="center"/>
    </xf>
    <xf numFmtId="0" fontId="3" fillId="0" borderId="9" xfId="0" applyFont="1" applyFill="1" applyBorder="1" applyAlignment="1">
      <alignment horizontal="center" vertical="center"/>
    </xf>
    <xf numFmtId="49" fontId="3" fillId="0" borderId="12" xfId="0" applyNumberFormat="1" applyFont="1" applyFill="1" applyBorder="1" applyAlignment="1">
      <alignment horizontal="center" vertical="center"/>
    </xf>
    <xf numFmtId="0" fontId="3" fillId="0" borderId="0" xfId="0" applyFont="1" applyFill="1" applyAlignment="1">
      <alignment horizontal="center" vertical="center"/>
    </xf>
    <xf numFmtId="0" fontId="10" fillId="0" borderId="0" xfId="0" applyFont="1" applyFill="1" applyBorder="1" applyAlignment="1" applyProtection="1">
      <alignment horizontal="center" vertical="center"/>
      <protection locked="0"/>
    </xf>
    <xf numFmtId="0" fontId="11" fillId="0" borderId="0" xfId="0" applyFont="1" applyFill="1" applyAlignment="1" applyProtection="1">
      <alignment vertical="center"/>
      <protection locked="0"/>
    </xf>
    <xf numFmtId="0" fontId="12" fillId="0" borderId="0" xfId="0" applyFont="1" applyFill="1" applyAlignment="1" applyProtection="1">
      <alignment vertical="center"/>
      <protection locked="0"/>
    </xf>
    <xf numFmtId="49" fontId="12" fillId="0" borderId="0" xfId="0" applyNumberFormat="1" applyFont="1" applyFill="1" applyAlignment="1" applyProtection="1">
      <alignment vertical="center"/>
    </xf>
    <xf numFmtId="49" fontId="12" fillId="0" borderId="0" xfId="0" applyNumberFormat="1" applyFont="1" applyFill="1" applyAlignment="1" applyProtection="1">
      <alignment horizontal="center" vertical="center"/>
    </xf>
    <xf numFmtId="0" fontId="12" fillId="0" borderId="0" xfId="0" applyFont="1" applyFill="1" applyAlignment="1" applyProtection="1">
      <alignment horizontal="center" vertical="center"/>
      <protection locked="0"/>
    </xf>
    <xf numFmtId="0" fontId="13" fillId="0" borderId="0" xfId="0" applyFont="1" applyFill="1" applyBorder="1" applyAlignment="1" applyProtection="1">
      <alignment horizontal="center" vertical="center"/>
      <protection locked="0"/>
    </xf>
    <xf numFmtId="0" fontId="14"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protection locked="0"/>
    </xf>
    <xf numFmtId="0" fontId="12" fillId="0" borderId="0" xfId="0" applyFont="1" applyFill="1" applyBorder="1" applyAlignment="1" applyProtection="1">
      <alignment vertical="center"/>
      <protection locked="0"/>
    </xf>
    <xf numFmtId="49" fontId="3" fillId="0" borderId="0" xfId="0" applyNumberFormat="1" applyFont="1" applyFill="1" applyBorder="1" applyAlignment="1" applyProtection="1">
      <alignment horizontal="center" vertical="center"/>
    </xf>
    <xf numFmtId="0" fontId="11" fillId="0" borderId="0" xfId="0" applyFont="1" applyFill="1" applyBorder="1" applyAlignment="1" applyProtection="1">
      <alignment vertical="center" wrapText="1"/>
      <protection locked="0"/>
    </xf>
    <xf numFmtId="0" fontId="15" fillId="0" borderId="0" xfId="0" applyFont="1" applyAlignment="1" applyProtection="1">
      <alignment vertical="center"/>
      <protection locked="0"/>
    </xf>
    <xf numFmtId="49" fontId="15" fillId="0" borderId="0" xfId="0" applyNumberFormat="1" applyFont="1" applyAlignment="1">
      <alignment horizontal="center" vertical="center"/>
    </xf>
    <xf numFmtId="0" fontId="16" fillId="0" borderId="0" xfId="0" applyFont="1"/>
    <xf numFmtId="0" fontId="12" fillId="0" borderId="0" xfId="0" applyFont="1" applyFill="1" applyBorder="1" applyAlignment="1" applyProtection="1">
      <alignment horizontal="center" vertical="center"/>
      <protection locked="0"/>
    </xf>
    <xf numFmtId="49" fontId="3" fillId="0" borderId="0" xfId="0" applyNumberFormat="1" applyFont="1" applyFill="1" applyBorder="1" applyAlignment="1" applyProtection="1">
      <alignment horizontal="center" vertical="center"/>
      <protection locked="0"/>
    </xf>
    <xf numFmtId="49" fontId="11" fillId="0" borderId="0" xfId="0" applyNumberFormat="1" applyFont="1" applyFill="1" applyAlignment="1" applyProtection="1">
      <alignment horizontal="center" vertical="center"/>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176" fontId="0" fillId="0" borderId="13" xfId="0" applyNumberFormat="1" applyBorder="1" applyAlignment="1" applyProtection="1">
      <alignment horizontal="center" vertical="center"/>
      <protection locked="0"/>
    </xf>
    <xf numFmtId="177" fontId="0" fillId="0" borderId="0" xfId="0" applyNumberFormat="1" applyAlignment="1" applyProtection="1">
      <alignment vertical="center"/>
    </xf>
    <xf numFmtId="178" fontId="0" fillId="0" borderId="0" xfId="0" applyNumberFormat="1" applyAlignment="1" applyProtection="1">
      <alignment vertical="center"/>
      <protection locked="0"/>
    </xf>
    <xf numFmtId="0" fontId="0" fillId="0" borderId="13" xfId="0" applyBorder="1" applyAlignment="1" applyProtection="1">
      <alignment vertical="center"/>
      <protection locked="0"/>
    </xf>
    <xf numFmtId="0" fontId="0" fillId="0" borderId="3" xfId="0" applyBorder="1" applyAlignment="1" applyProtection="1">
      <alignment horizontal="center" vertical="center"/>
    </xf>
    <xf numFmtId="0" fontId="0" fillId="0" borderId="6" xfId="0" applyBorder="1" applyAlignment="1" applyProtection="1">
      <alignment horizontal="center" vertical="center"/>
    </xf>
    <xf numFmtId="176" fontId="0" fillId="0" borderId="14" xfId="0" applyNumberFormat="1" applyBorder="1" applyAlignment="1" applyProtection="1">
      <alignment horizontal="center" vertical="center"/>
    </xf>
    <xf numFmtId="176" fontId="0" fillId="0" borderId="15" xfId="0" applyNumberFormat="1" applyBorder="1" applyAlignment="1" applyProtection="1">
      <alignment horizontal="center" vertical="center"/>
    </xf>
    <xf numFmtId="0" fontId="16" fillId="0" borderId="6" xfId="0" applyFont="1" applyBorder="1" applyAlignment="1" applyProtection="1">
      <alignment horizontal="center" vertical="center" wrapText="1"/>
    </xf>
    <xf numFmtId="0" fontId="0" fillId="0" borderId="16" xfId="0" applyBorder="1" applyAlignment="1" applyProtection="1">
      <alignment horizontal="center" vertical="center"/>
    </xf>
    <xf numFmtId="0" fontId="16" fillId="0" borderId="0" xfId="0" applyFont="1" applyAlignment="1" applyProtection="1">
      <alignment vertical="center"/>
      <protection locked="0"/>
    </xf>
    <xf numFmtId="0" fontId="17" fillId="0" borderId="3" xfId="0" applyFont="1" applyFill="1" applyBorder="1" applyAlignment="1" applyProtection="1">
      <alignment horizontal="center" vertical="center" wrapText="1"/>
    </xf>
    <xf numFmtId="0" fontId="0" fillId="0" borderId="3" xfId="0" applyFont="1" applyBorder="1" applyAlignment="1" applyProtection="1">
      <alignment horizontal="center" vertical="center" wrapText="1"/>
    </xf>
    <xf numFmtId="0" fontId="18" fillId="0" borderId="3" xfId="0" applyFont="1" applyBorder="1" applyAlignment="1" applyProtection="1">
      <alignment horizontal="center" vertical="center" wrapText="1"/>
    </xf>
    <xf numFmtId="0" fontId="16" fillId="0" borderId="3" xfId="0" applyFont="1" applyBorder="1" applyAlignment="1" applyProtection="1">
      <alignment horizontal="center" vertical="center"/>
    </xf>
    <xf numFmtId="0" fontId="16" fillId="0" borderId="6" xfId="0" applyFont="1" applyBorder="1" applyAlignment="1" applyProtection="1">
      <alignment horizontal="center" vertical="center"/>
    </xf>
    <xf numFmtId="0" fontId="18" fillId="0" borderId="0" xfId="0" applyFont="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19" fillId="0" borderId="0" xfId="0" applyFont="1" applyAlignment="1">
      <alignment vertical="center"/>
    </xf>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Border="1" applyAlignment="1">
      <alignment horizontal="left" vertical="center"/>
    </xf>
    <xf numFmtId="0" fontId="23" fillId="0" borderId="0" xfId="0" applyFont="1" applyBorder="1" applyAlignment="1">
      <alignment horizontal="center" vertical="center"/>
    </xf>
    <xf numFmtId="0" fontId="24" fillId="3" borderId="17"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26" fillId="3" borderId="3" xfId="0" applyFont="1" applyFill="1" applyBorder="1" applyAlignment="1">
      <alignment horizontal="justify" vertical="center" wrapText="1"/>
    </xf>
    <xf numFmtId="179" fontId="27" fillId="3" borderId="3" xfId="49" applyNumberFormat="1" applyFont="1" applyFill="1" applyBorder="1" applyAlignment="1">
      <alignment horizontal="right" vertical="center"/>
    </xf>
    <xf numFmtId="179" fontId="15" fillId="0" borderId="3" xfId="49" applyNumberFormat="1" applyFont="1" applyFill="1" applyBorder="1" applyAlignment="1">
      <alignment horizontal="right" vertical="center"/>
    </xf>
    <xf numFmtId="179" fontId="27" fillId="0" borderId="3" xfId="49" applyNumberFormat="1" applyFont="1" applyFill="1" applyBorder="1" applyAlignment="1">
      <alignment horizontal="right" vertical="center"/>
    </xf>
    <xf numFmtId="0" fontId="28" fillId="3" borderId="3" xfId="0" applyFont="1" applyFill="1" applyBorder="1" applyAlignment="1">
      <alignment horizontal="center" vertical="center" wrapText="1"/>
    </xf>
    <xf numFmtId="179" fontId="29" fillId="3" borderId="3" xfId="49" applyNumberFormat="1" applyFont="1" applyFill="1" applyBorder="1" applyAlignment="1">
      <alignment horizontal="right" vertical="center"/>
    </xf>
    <xf numFmtId="179" fontId="29" fillId="0" borderId="3" xfId="49" applyNumberFormat="1" applyFont="1" applyFill="1" applyBorder="1" applyAlignment="1">
      <alignment horizontal="right" vertical="center"/>
    </xf>
    <xf numFmtId="0" fontId="30" fillId="3" borderId="3"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31" fillId="0" borderId="18"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31" fillId="0" borderId="7" xfId="0" applyFont="1" applyFill="1" applyBorder="1" applyAlignment="1">
      <alignment horizontal="center" vertical="center" wrapText="1"/>
    </xf>
    <xf numFmtId="179" fontId="6" fillId="0" borderId="3" xfId="49" applyNumberFormat="1" applyFont="1" applyFill="1" applyBorder="1" applyAlignment="1">
      <alignment horizontal="right" vertical="center"/>
    </xf>
    <xf numFmtId="179" fontId="31" fillId="0" borderId="3" xfId="49" applyNumberFormat="1" applyFont="1" applyFill="1" applyBorder="1" applyAlignment="1">
      <alignment horizontal="right" vertical="center"/>
    </xf>
    <xf numFmtId="179" fontId="32" fillId="0" borderId="3" xfId="49" applyNumberFormat="1" applyFont="1" applyFill="1" applyBorder="1" applyAlignment="1">
      <alignment horizontal="right" vertical="center"/>
    </xf>
    <xf numFmtId="0" fontId="0" fillId="0" borderId="0" xfId="0" applyAlignment="1" applyProtection="1">
      <alignment horizontal="center" vertical="center"/>
    </xf>
    <xf numFmtId="0" fontId="0" fillId="0" borderId="0" xfId="0" applyAlignment="1" applyProtection="1">
      <alignment vertical="center"/>
    </xf>
    <xf numFmtId="0" fontId="0" fillId="0" borderId="0" xfId="0" applyAlignment="1" applyProtection="1">
      <alignment horizontal="center" vertical="center" wrapText="1"/>
    </xf>
    <xf numFmtId="0" fontId="0" fillId="0" borderId="17" xfId="0" applyBorder="1" applyAlignment="1" applyProtection="1">
      <alignment horizontal="center" vertical="center"/>
    </xf>
    <xf numFmtId="0" fontId="0" fillId="0" borderId="7" xfId="0" applyBorder="1" applyAlignment="1" applyProtection="1">
      <alignment horizontal="center" vertical="center"/>
    </xf>
    <xf numFmtId="0" fontId="0" fillId="0" borderId="3" xfId="0" applyBorder="1" applyAlignment="1" applyProtection="1">
      <alignment horizontal="center" vertical="center" wrapText="1"/>
    </xf>
    <xf numFmtId="0" fontId="0" fillId="0" borderId="3" xfId="0" applyBorder="1" applyAlignment="1" applyProtection="1">
      <alignment vertical="center"/>
    </xf>
    <xf numFmtId="0" fontId="17" fillId="0" borderId="0" xfId="0" applyFont="1" applyFill="1" applyAlignment="1">
      <alignment horizontal="center" vertical="center"/>
    </xf>
    <xf numFmtId="0" fontId="0" fillId="4" borderId="3" xfId="0" applyFill="1" applyBorder="1" applyAlignment="1" applyProtection="1">
      <alignment horizontal="center" vertical="center" wrapText="1"/>
    </xf>
    <xf numFmtId="0" fontId="0" fillId="0" borderId="0" xfId="0" applyFont="1" applyAlignment="1" applyProtection="1">
      <alignment vertical="center"/>
    </xf>
    <xf numFmtId="0" fontId="11" fillId="0" borderId="0" xfId="0" applyFont="1" applyFill="1" applyAlignment="1">
      <alignment vertical="center"/>
    </xf>
    <xf numFmtId="0" fontId="11" fillId="0" borderId="0" xfId="0" applyFont="1" applyFill="1" applyBorder="1" applyAlignment="1">
      <alignment vertical="center"/>
    </xf>
    <xf numFmtId="0" fontId="33" fillId="0" borderId="0" xfId="0" applyFont="1" applyFill="1" applyAlignment="1">
      <alignment horizontal="center" vertical="center" wrapText="1"/>
    </xf>
    <xf numFmtId="0" fontId="34" fillId="0"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1" xfId="0" applyFont="1" applyFill="1" applyBorder="1" applyAlignment="1">
      <alignment horizontal="center" vertical="center" wrapText="1"/>
    </xf>
    <xf numFmtId="0" fontId="35" fillId="6" borderId="22" xfId="0" applyFont="1" applyFill="1" applyBorder="1" applyAlignment="1">
      <alignment horizontal="left" vertical="center" wrapText="1"/>
    </xf>
    <xf numFmtId="0" fontId="34" fillId="0" borderId="0" xfId="0" applyFont="1" applyFill="1" applyAlignment="1">
      <alignment horizontal="center" vertical="center" wrapText="1"/>
    </xf>
    <xf numFmtId="0" fontId="36" fillId="6" borderId="22" xfId="0" applyFont="1" applyFill="1" applyBorder="1" applyAlignment="1">
      <alignment horizontal="left" vertical="center" wrapText="1"/>
    </xf>
    <xf numFmtId="0" fontId="35" fillId="5" borderId="23" xfId="0" applyFont="1" applyFill="1" applyBorder="1" applyAlignment="1">
      <alignment horizontal="center" vertical="center" wrapText="1"/>
    </xf>
    <xf numFmtId="0" fontId="35" fillId="6" borderId="23" xfId="0" applyFont="1" applyFill="1" applyBorder="1" applyAlignment="1">
      <alignment horizontal="center" vertical="center" wrapText="1"/>
    </xf>
    <xf numFmtId="178" fontId="35" fillId="0" borderId="24" xfId="0" applyNumberFormat="1" applyFont="1" applyFill="1" applyBorder="1" applyAlignment="1">
      <alignment horizontal="right" vertical="center" wrapText="1"/>
    </xf>
    <xf numFmtId="0" fontId="35" fillId="5" borderId="19" xfId="0" applyFont="1" applyFill="1" applyBorder="1" applyAlignment="1">
      <alignment horizontal="center" vertical="center" wrapText="1"/>
    </xf>
    <xf numFmtId="178" fontId="35" fillId="0" borderId="25" xfId="0" applyNumberFormat="1" applyFont="1" applyFill="1" applyBorder="1" applyAlignment="1">
      <alignment horizontal="right" vertical="center" wrapText="1"/>
    </xf>
    <xf numFmtId="0" fontId="35" fillId="0" borderId="0" xfId="0" applyFont="1" applyFill="1" applyAlignment="1">
      <alignment horizontal="right" vertical="center" wrapText="1"/>
    </xf>
    <xf numFmtId="0" fontId="1" fillId="7" borderId="0" xfId="0" applyFont="1" applyFill="1" applyAlignment="1">
      <alignment horizontal="center" vertical="center"/>
    </xf>
    <xf numFmtId="0" fontId="35" fillId="5" borderId="24" xfId="0" applyFont="1" applyFill="1" applyBorder="1" applyAlignment="1">
      <alignment horizontal="center" vertical="center" wrapText="1"/>
    </xf>
    <xf numFmtId="0" fontId="35" fillId="5" borderId="26" xfId="0" applyFont="1" applyFill="1" applyBorder="1" applyAlignment="1">
      <alignment horizontal="center" vertical="center" wrapText="1"/>
    </xf>
    <xf numFmtId="0" fontId="35" fillId="0" borderId="23" xfId="0" applyFont="1" applyFill="1" applyBorder="1" applyAlignment="1">
      <alignment horizontal="right" vertical="center" wrapText="1"/>
    </xf>
    <xf numFmtId="0" fontId="35" fillId="5" borderId="20" xfId="0" applyFont="1" applyFill="1" applyBorder="1" applyAlignment="1">
      <alignment horizontal="left" vertical="center" wrapText="1"/>
    </xf>
    <xf numFmtId="0" fontId="35" fillId="0" borderId="0" xfId="0" applyFont="1" applyFill="1" applyAlignment="1">
      <alignment horizontal="distributed" vertical="center" wrapText="1"/>
    </xf>
    <xf numFmtId="0" fontId="35" fillId="0" borderId="24" xfId="0" applyFont="1" applyFill="1" applyBorder="1" applyAlignment="1">
      <alignment horizontal="right" vertical="center" wrapText="1"/>
    </xf>
    <xf numFmtId="0" fontId="35" fillId="6" borderId="24" xfId="0" applyFont="1" applyFill="1" applyBorder="1" applyAlignment="1">
      <alignment horizontal="center" vertical="center" wrapText="1"/>
    </xf>
    <xf numFmtId="0" fontId="35" fillId="5" borderId="27" xfId="0" applyFont="1" applyFill="1" applyBorder="1" applyAlignment="1">
      <alignment horizontal="center" vertical="center" wrapText="1"/>
    </xf>
    <xf numFmtId="0" fontId="35" fillId="0" borderId="0" xfId="0" applyFont="1" applyFill="1" applyAlignment="1">
      <alignment horizontal="right" vertical="center"/>
    </xf>
    <xf numFmtId="0" fontId="37" fillId="0" borderId="0" xfId="0" applyFont="1" applyAlignment="1">
      <alignment horizontal="center" vertical="center"/>
    </xf>
    <xf numFmtId="0" fontId="38" fillId="0" borderId="0" xfId="0" applyFont="1" applyAlignment="1">
      <alignment horizontal="left" vertical="center"/>
    </xf>
    <xf numFmtId="0" fontId="39" fillId="0" borderId="28" xfId="0" applyFont="1" applyBorder="1" applyAlignment="1">
      <alignment horizontal="left" vertical="center" wrapText="1"/>
    </xf>
    <xf numFmtId="0" fontId="39" fillId="0" borderId="29"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31" xfId="0" applyFont="1" applyBorder="1" applyAlignment="1">
      <alignment horizontal="center" vertical="center" wrapText="1"/>
    </xf>
    <xf numFmtId="0" fontId="39" fillId="0" borderId="32" xfId="0" applyFont="1" applyBorder="1" applyAlignment="1">
      <alignment horizontal="center" vertical="center" wrapText="1"/>
    </xf>
    <xf numFmtId="0" fontId="19" fillId="0" borderId="4" xfId="0" applyFont="1" applyBorder="1" applyAlignment="1">
      <alignment horizontal="justify" vertical="top" wrapText="1"/>
    </xf>
    <xf numFmtId="0" fontId="19" fillId="0" borderId="3" xfId="0" applyFont="1" applyBorder="1" applyAlignment="1">
      <alignment horizontal="justify" vertical="top" wrapText="1"/>
    </xf>
    <xf numFmtId="0" fontId="19" fillId="0" borderId="15" xfId="0" applyFont="1" applyBorder="1" applyAlignment="1">
      <alignment horizontal="justify" vertical="top" wrapText="1"/>
    </xf>
    <xf numFmtId="0" fontId="19" fillId="0" borderId="6" xfId="0" applyFont="1" applyBorder="1" applyAlignment="1">
      <alignment horizontal="justify" vertical="top" wrapText="1"/>
    </xf>
    <xf numFmtId="0" fontId="19" fillId="0" borderId="33" xfId="0" applyFont="1" applyBorder="1" applyAlignment="1">
      <alignment horizontal="justify" vertical="top" wrapText="1"/>
    </xf>
    <xf numFmtId="0" fontId="19" fillId="0" borderId="34" xfId="0" applyFont="1" applyBorder="1" applyAlignment="1">
      <alignment horizontal="justify" vertical="top" wrapText="1"/>
    </xf>
    <xf numFmtId="0" fontId="19" fillId="0" borderId="35" xfId="0" applyFont="1" applyBorder="1" applyAlignment="1">
      <alignment horizontal="justify" vertical="top" wrapText="1"/>
    </xf>
    <xf numFmtId="0" fontId="19" fillId="0" borderId="36" xfId="0" applyFont="1" applyBorder="1" applyAlignment="1">
      <alignment horizontal="justify" vertical="top" wrapText="1"/>
    </xf>
    <xf numFmtId="0" fontId="39" fillId="0" borderId="37" xfId="0" applyFont="1" applyBorder="1" applyAlignment="1">
      <alignment horizontal="center" vertical="center" wrapText="1"/>
    </xf>
    <xf numFmtId="0" fontId="19" fillId="0" borderId="38" xfId="0" applyFont="1" applyBorder="1" applyAlignment="1">
      <alignment horizontal="justify" vertical="top" wrapText="1"/>
    </xf>
    <xf numFmtId="0" fontId="0" fillId="0" borderId="4" xfId="0" applyFont="1" applyBorder="1" applyAlignment="1">
      <alignment horizontal="justify" vertical="top" wrapText="1"/>
    </xf>
    <xf numFmtId="0" fontId="19" fillId="0" borderId="39" xfId="0" applyFont="1" applyBorder="1" applyAlignment="1">
      <alignment horizontal="justify" vertical="top" wrapText="1"/>
    </xf>
    <xf numFmtId="0" fontId="40" fillId="8" borderId="40" xfId="0" applyFont="1" applyFill="1" applyBorder="1" applyAlignment="1">
      <alignment horizontal="center" vertical="center"/>
    </xf>
    <xf numFmtId="0" fontId="40" fillId="8" borderId="41" xfId="0" applyFont="1" applyFill="1" applyBorder="1" applyAlignment="1">
      <alignment horizontal="center" vertical="center"/>
    </xf>
    <xf numFmtId="0" fontId="41" fillId="0" borderId="40" xfId="0" applyFont="1" applyBorder="1" applyAlignment="1">
      <alignment horizontal="center" vertical="center" wrapText="1"/>
    </xf>
    <xf numFmtId="0" fontId="0" fillId="0" borderId="41" xfId="0" applyFont="1" applyBorder="1" applyAlignment="1">
      <alignment vertical="center" wrapText="1"/>
    </xf>
    <xf numFmtId="0" fontId="0" fillId="0" borderId="41" xfId="0" applyFont="1" applyBorder="1" applyAlignment="1">
      <alignment horizontal="left" vertical="center" wrapText="1"/>
    </xf>
    <xf numFmtId="0" fontId="35" fillId="6" borderId="23" xfId="0" applyFont="1" applyFill="1" applyBorder="1" applyAlignment="1" quotePrefix="1">
      <alignment horizontal="center" vertical="center" wrapText="1"/>
    </xf>
    <xf numFmtId="0" fontId="1" fillId="0" borderId="0" xfId="0" applyFont="1" applyFill="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6" xfId="50"/>
  </cellStyles>
  <dxfs count="2">
    <dxf>
      <font>
        <color rgb="FF9C0006"/>
      </font>
      <fill>
        <patternFill patternType="solid">
          <bgColor rgb="FFFFC7CE"/>
        </patternFill>
      </fill>
    </dxf>
    <dxf>
      <font>
        <color rgb="FF9C6500"/>
      </font>
      <fill>
        <patternFill patternType="solid">
          <bgColor rgb="FFFFFF00"/>
        </patternFill>
      </fill>
    </dxf>
  </dxfs>
  <tableStyles count="0" defaultTableStyle="TableStyleMedium9" defaultPivotStyle="PivotStyleLight16"/>
  <colors>
    <mruColors>
      <color rgb="00969696"/>
      <color rgb="00EAEAE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www.wps.cn/officeDocument/2023/relationships/customStorage" Target="customStorage/customStorage.xml"/><Relationship Id="rId26" Type="http://schemas.openxmlformats.org/officeDocument/2006/relationships/styles" Target="styles.xml"/><Relationship Id="rId25" Type="http://schemas.openxmlformats.org/officeDocument/2006/relationships/customXml" Target="../customXml/item3.xml"/><Relationship Id="rId24" Type="http://schemas.openxmlformats.org/officeDocument/2006/relationships/customXml" Target="../customXml/item2.xml"/><Relationship Id="rId23" Type="http://schemas.openxmlformats.org/officeDocument/2006/relationships/sharedStrings" Target="sharedStrings.xml"/><Relationship Id="rId22" Type="http://schemas.openxmlformats.org/officeDocument/2006/relationships/theme" Target="theme/theme1.xml"/><Relationship Id="rId21" Type="http://schemas.openxmlformats.org/officeDocument/2006/relationships/customXml" Target="../customXml/item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CC00"/>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CC00"/>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3"/>
  <sheetViews>
    <sheetView showGridLines="0" workbookViewId="0">
      <selection activeCell="B17" sqref="B17"/>
    </sheetView>
  </sheetViews>
  <sheetFormatPr defaultColWidth="9" defaultRowHeight="14.25" outlineLevelRow="2" outlineLevelCol="1"/>
  <cols>
    <col min="1" max="1" width="25.75" customWidth="1"/>
    <col min="2" max="2" width="100.25" customWidth="1"/>
    <col min="3" max="3" width="86.375" customWidth="1"/>
    <col min="5" max="5" width="9.375" customWidth="1"/>
    <col min="6" max="6" width="29.625" customWidth="1"/>
  </cols>
  <sheetData>
    <row r="1" ht="37" customHeight="1" spans="1:2">
      <c r="A1" s="157" t="s">
        <v>0</v>
      </c>
      <c r="B1" s="158"/>
    </row>
    <row r="2" ht="84" customHeight="1" spans="1:2">
      <c r="A2" s="159" t="s">
        <v>1</v>
      </c>
      <c r="B2" s="160" t="s">
        <v>2</v>
      </c>
    </row>
    <row r="3" ht="84" customHeight="1" spans="1:2">
      <c r="A3" s="159" t="s">
        <v>3</v>
      </c>
      <c r="B3" s="161" t="s">
        <v>4</v>
      </c>
    </row>
  </sheetData>
  <sheetProtection formatCells="0" insertHyperlinks="0" autoFilter="0"/>
  <mergeCells count="1">
    <mergeCell ref="A1:B1"/>
  </mergeCells>
  <pageMargins left="0.708661417322835" right="0.708661417322835" top="0.748031496062992" bottom="0.748031496062992" header="0.31496062992126" footer="0.31496062992126"/>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P1002"/>
  <sheetViews>
    <sheetView workbookViewId="0">
      <selection activeCell="D5" sqref="D5"/>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P1002"/>
  <sheetViews>
    <sheetView workbookViewId="0">
      <selection activeCell="D4" sqref="D4"/>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P1002"/>
  <sheetViews>
    <sheetView workbookViewId="0">
      <selection activeCell="D8" sqref="D8"/>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P1002"/>
  <sheetViews>
    <sheetView workbookViewId="0">
      <selection activeCell="D5" sqref="D5"/>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P1002"/>
  <sheetViews>
    <sheetView workbookViewId="0">
      <selection activeCell="D8" sqref="D8"/>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P1002"/>
  <sheetViews>
    <sheetView workbookViewId="0">
      <selection activeCell="H3" sqref="H3"/>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P1002"/>
  <sheetViews>
    <sheetView workbookViewId="0">
      <selection activeCell="E39" sqref="E39"/>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P1002"/>
  <sheetViews>
    <sheetView workbookViewId="0">
      <selection activeCell="E30" sqref="E30"/>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69"/>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92D050"/>
  </sheetPr>
  <dimension ref="A1:K2567"/>
  <sheetViews>
    <sheetView topLeftCell="D1" workbookViewId="0">
      <pane ySplit="1" topLeftCell="A9" activePane="bottomLeft" state="frozen"/>
      <selection/>
      <selection pane="bottomLeft" activeCell="D9" sqref="D9"/>
    </sheetView>
  </sheetViews>
  <sheetFormatPr defaultColWidth="9" defaultRowHeight="13.5"/>
  <cols>
    <col min="1" max="1" width="11.75" style="41" customWidth="1"/>
    <col min="2" max="2" width="45.375" style="41" customWidth="1"/>
    <col min="3" max="3" width="37.875" style="41" customWidth="1"/>
    <col min="4" max="4" width="17.875" style="42" customWidth="1"/>
    <col min="5" max="5" width="17.875" style="43" customWidth="1"/>
    <col min="6" max="7" width="17.875" style="42" customWidth="1"/>
    <col min="8" max="8" width="21" style="44" customWidth="1"/>
    <col min="9" max="16384" width="9" style="40"/>
  </cols>
  <sheetData>
    <row r="1" s="39" customFormat="1" ht="45" customHeight="1" spans="1:8">
      <c r="A1" s="45" t="s">
        <v>215</v>
      </c>
      <c r="B1" s="45" t="s">
        <v>203</v>
      </c>
      <c r="C1" s="45" t="s">
        <v>216</v>
      </c>
      <c r="D1" s="46" t="s">
        <v>217</v>
      </c>
      <c r="E1" s="46" t="s">
        <v>218</v>
      </c>
      <c r="F1" s="46" t="s">
        <v>219</v>
      </c>
      <c r="G1" s="46" t="s">
        <v>220</v>
      </c>
      <c r="H1" s="45" t="s">
        <v>221</v>
      </c>
    </row>
    <row r="2" s="40" customFormat="1" spans="1:11">
      <c r="A2" s="47"/>
      <c r="B2" s="47"/>
      <c r="C2" s="48"/>
      <c r="D2" s="49" t="str">
        <f>IFERROR(VLOOKUP($C2,商品分类目录查找!$A:$B,2,0),"-")</f>
        <v>-</v>
      </c>
      <c r="E2" s="49" t="str">
        <f>LEFT(D2,4)</f>
        <v>-</v>
      </c>
      <c r="F2" s="49" t="str">
        <f>LEFT($D2,3)</f>
        <v>-</v>
      </c>
      <c r="G2" s="49" t="str">
        <f>LEFT($D2,2)</f>
        <v>-</v>
      </c>
      <c r="H2" s="54" t="str">
        <f>IF(B2="","请在此位置填入税率","-")</f>
        <v>请在此位置填入税率</v>
      </c>
      <c r="J2" s="55"/>
      <c r="K2" s="55"/>
    </row>
    <row r="3" s="40" customFormat="1" spans="1:8">
      <c r="A3" s="47"/>
      <c r="B3" s="48"/>
      <c r="C3" s="48"/>
      <c r="D3" s="49" t="str">
        <f>IFERROR(VLOOKUP($C3,商品分类目录查找!$A:$B,2,0),"-")</f>
        <v>-</v>
      </c>
      <c r="E3" s="49" t="str">
        <f>LEFT(D3,4)</f>
        <v>-</v>
      </c>
      <c r="F3" s="49" t="str">
        <f>LEFT($D3,3)</f>
        <v>-</v>
      </c>
      <c r="G3" s="49" t="str">
        <f>LEFT($D3,2)</f>
        <v>-</v>
      </c>
      <c r="H3" s="54" t="str">
        <f t="shared" ref="H3:H14" si="0">IF(B3="","请在此位置填入税率","-")</f>
        <v>请在此位置填入税率</v>
      </c>
    </row>
    <row r="4" s="40" customFormat="1" spans="1:8">
      <c r="A4" s="47"/>
      <c r="B4" s="50"/>
      <c r="C4" s="48"/>
      <c r="D4" s="49" t="str">
        <f>IFERROR(VLOOKUP($C4,商品分类目录查找!$A:$B,2,0),"-")</f>
        <v>-</v>
      </c>
      <c r="E4" s="49" t="str">
        <f>LEFT(D4,4)</f>
        <v>-</v>
      </c>
      <c r="F4" s="49" t="str">
        <f>LEFT($D4,3)</f>
        <v>-</v>
      </c>
      <c r="G4" s="49" t="str">
        <f>LEFT($D4,2)</f>
        <v>-</v>
      </c>
      <c r="H4" s="54" t="str">
        <f t="shared" si="0"/>
        <v>请在此位置填入税率</v>
      </c>
    </row>
    <row r="5" s="40" customFormat="1" spans="1:8">
      <c r="A5" s="47"/>
      <c r="B5" s="48"/>
      <c r="C5" s="48"/>
      <c r="D5" s="49" t="str">
        <f>IFERROR(VLOOKUP($C5,商品分类目录查找!$A:$B,2,0),"-")</f>
        <v>-</v>
      </c>
      <c r="E5" s="49" t="str">
        <f t="shared" ref="E2:E65" si="1">LEFT(D5,4)</f>
        <v>-</v>
      </c>
      <c r="F5" s="49" t="str">
        <f t="shared" ref="F2:F65" si="2">LEFT($D5,3)</f>
        <v>-</v>
      </c>
      <c r="G5" s="49" t="str">
        <f t="shared" ref="G2:G65" si="3">LEFT($D5,2)</f>
        <v>-</v>
      </c>
      <c r="H5" s="54" t="str">
        <f t="shared" si="0"/>
        <v>请在此位置填入税率</v>
      </c>
    </row>
    <row r="6" s="40" customFormat="1" spans="1:8">
      <c r="A6" s="47"/>
      <c r="B6" s="48"/>
      <c r="C6" s="48"/>
      <c r="D6" s="49" t="str">
        <f>IFERROR(VLOOKUP($C6,商品分类目录查找!$A:$B,2,0),"-")</f>
        <v>-</v>
      </c>
      <c r="E6" s="49" t="str">
        <f t="shared" si="1"/>
        <v>-</v>
      </c>
      <c r="F6" s="49" t="str">
        <f t="shared" si="2"/>
        <v>-</v>
      </c>
      <c r="G6" s="49" t="str">
        <f t="shared" si="3"/>
        <v>-</v>
      </c>
      <c r="H6" s="54" t="str">
        <f t="shared" si="0"/>
        <v>请在此位置填入税率</v>
      </c>
    </row>
    <row r="7" s="40" customFormat="1" spans="1:8">
      <c r="A7" s="47"/>
      <c r="B7" s="48"/>
      <c r="C7" s="48"/>
      <c r="D7" s="49" t="str">
        <f>IFERROR(VLOOKUP($C7,商品分类目录查找!$A:$B,2,0),"-")</f>
        <v>-</v>
      </c>
      <c r="E7" s="49" t="str">
        <f t="shared" si="1"/>
        <v>-</v>
      </c>
      <c r="F7" s="49" t="str">
        <f t="shared" si="2"/>
        <v>-</v>
      </c>
      <c r="G7" s="49" t="str">
        <f t="shared" si="3"/>
        <v>-</v>
      </c>
      <c r="H7" s="54" t="str">
        <f t="shared" si="0"/>
        <v>请在此位置填入税率</v>
      </c>
    </row>
    <row r="8" s="40" customFormat="1" spans="1:8">
      <c r="A8" s="47"/>
      <c r="B8" s="51"/>
      <c r="C8" s="51"/>
      <c r="D8" s="52" t="s">
        <v>222</v>
      </c>
      <c r="E8" s="52" t="s">
        <v>223</v>
      </c>
      <c r="F8" s="52" t="s">
        <v>224</v>
      </c>
      <c r="G8" s="52" t="s">
        <v>52</v>
      </c>
      <c r="H8" s="54" t="str">
        <f t="shared" si="0"/>
        <v>请在此位置填入税率</v>
      </c>
    </row>
    <row r="9" s="40" customFormat="1" spans="1:8">
      <c r="A9" s="47"/>
      <c r="B9" s="51"/>
      <c r="C9" s="51"/>
      <c r="D9" s="52" t="s">
        <v>225</v>
      </c>
      <c r="E9" s="52" t="s">
        <v>226</v>
      </c>
      <c r="F9" s="52" t="s">
        <v>227</v>
      </c>
      <c r="G9" s="52" t="s">
        <v>54</v>
      </c>
      <c r="H9" s="54" t="str">
        <f t="shared" si="0"/>
        <v>请在此位置填入税率</v>
      </c>
    </row>
    <row r="10" s="40" customFormat="1" spans="1:8">
      <c r="A10" s="47"/>
      <c r="B10" s="51"/>
      <c r="C10" s="51"/>
      <c r="D10" s="52" t="s">
        <v>228</v>
      </c>
      <c r="E10" s="52" t="s">
        <v>229</v>
      </c>
      <c r="F10" s="52" t="s">
        <v>96</v>
      </c>
      <c r="G10" s="52" t="s">
        <v>94</v>
      </c>
      <c r="H10" s="54" t="str">
        <f t="shared" si="0"/>
        <v>请在此位置填入税率</v>
      </c>
    </row>
    <row r="11" s="40" customFormat="1" spans="1:8">
      <c r="A11" s="47"/>
      <c r="B11" s="51"/>
      <c r="C11" s="51"/>
      <c r="D11" s="52" t="s">
        <v>230</v>
      </c>
      <c r="E11" s="52" t="s">
        <v>231</v>
      </c>
      <c r="F11" s="52" t="s">
        <v>232</v>
      </c>
      <c r="G11" s="52" t="s">
        <v>233</v>
      </c>
      <c r="H11" s="54" t="str">
        <f t="shared" si="0"/>
        <v>请在此位置填入税率</v>
      </c>
    </row>
    <row r="12" s="40" customFormat="1" spans="1:8">
      <c r="A12" s="47"/>
      <c r="B12" s="51"/>
      <c r="C12" s="51"/>
      <c r="D12" s="52" t="s">
        <v>234</v>
      </c>
      <c r="E12" s="52" t="s">
        <v>235</v>
      </c>
      <c r="F12" s="52" t="s">
        <v>108</v>
      </c>
      <c r="G12" s="52" t="s">
        <v>236</v>
      </c>
      <c r="H12" s="54" t="str">
        <f t="shared" si="0"/>
        <v>请在此位置填入税率</v>
      </c>
    </row>
    <row r="13" s="40" customFormat="1" spans="1:8">
      <c r="A13" s="47"/>
      <c r="B13" s="51"/>
      <c r="C13" s="51"/>
      <c r="D13" s="52" t="s">
        <v>237</v>
      </c>
      <c r="E13" s="52" t="s">
        <v>238</v>
      </c>
      <c r="F13" s="52" t="s">
        <v>73</v>
      </c>
      <c r="G13" s="52" t="s">
        <v>52</v>
      </c>
      <c r="H13" s="54" t="str">
        <f t="shared" si="0"/>
        <v>请在此位置填入税率</v>
      </c>
    </row>
    <row r="14" s="40" customFormat="1" ht="14.25" spans="1:8">
      <c r="A14" s="41"/>
      <c r="B14" s="53"/>
      <c r="C14" s="47"/>
      <c r="D14" s="49" t="str">
        <f>IFERROR(VLOOKUP($C14,商品分类目录查找!$A:$B,2,0),"-")</f>
        <v>-</v>
      </c>
      <c r="E14" s="49" t="str">
        <f t="shared" si="1"/>
        <v>-</v>
      </c>
      <c r="F14" s="49" t="str">
        <f t="shared" si="2"/>
        <v>-</v>
      </c>
      <c r="G14" s="49" t="str">
        <f t="shared" si="3"/>
        <v>-</v>
      </c>
      <c r="H14" s="54" t="str">
        <f t="shared" si="0"/>
        <v>请在此位置填入税率</v>
      </c>
    </row>
    <row r="15" s="40" customFormat="1" spans="1:8">
      <c r="A15" s="41"/>
      <c r="B15" s="48"/>
      <c r="C15" s="48"/>
      <c r="D15" s="49" t="str">
        <f>IFERROR(VLOOKUP($C15,商品分类目录查找!$A:$B,2,0),"-")</f>
        <v>-</v>
      </c>
      <c r="E15" s="49" t="str">
        <f t="shared" si="1"/>
        <v>-</v>
      </c>
      <c r="F15" s="49" t="str">
        <f t="shared" si="2"/>
        <v>-</v>
      </c>
      <c r="G15" s="49" t="str">
        <f t="shared" si="3"/>
        <v>-</v>
      </c>
      <c r="H15" s="54" t="str">
        <f t="shared" ref="H15:H78" si="4">IF(B15="","请在此位置填入税率","-")</f>
        <v>请在此位置填入税率</v>
      </c>
    </row>
    <row r="16" s="40" customFormat="1" ht="14.25" spans="1:8">
      <c r="A16" s="41"/>
      <c r="B16"/>
      <c r="C16" s="48"/>
      <c r="D16" s="49" t="str">
        <f>IFERROR(VLOOKUP($C16,商品分类目录查找!$A:$B,2,0),"-")</f>
        <v>-</v>
      </c>
      <c r="E16" s="49" t="str">
        <f t="shared" si="1"/>
        <v>-</v>
      </c>
      <c r="F16" s="49" t="str">
        <f t="shared" si="2"/>
        <v>-</v>
      </c>
      <c r="G16" s="49" t="str">
        <f t="shared" si="3"/>
        <v>-</v>
      </c>
      <c r="H16" s="54" t="str">
        <f t="shared" si="4"/>
        <v>请在此位置填入税率</v>
      </c>
    </row>
    <row r="17" s="40" customFormat="1" ht="14.25" spans="1:8">
      <c r="A17" s="41"/>
      <c r="B17"/>
      <c r="C17" s="48"/>
      <c r="D17" s="49" t="str">
        <f>IFERROR(VLOOKUP($C17,商品分类目录查找!$A:$B,2,0),"-")</f>
        <v>-</v>
      </c>
      <c r="E17" s="49" t="str">
        <f t="shared" si="1"/>
        <v>-</v>
      </c>
      <c r="F17" s="49" t="str">
        <f t="shared" si="2"/>
        <v>-</v>
      </c>
      <c r="G17" s="49" t="str">
        <f t="shared" si="3"/>
        <v>-</v>
      </c>
      <c r="H17" s="54" t="str">
        <f t="shared" si="4"/>
        <v>请在此位置填入税率</v>
      </c>
    </row>
    <row r="18" s="40" customFormat="1" ht="14.25" spans="1:8">
      <c r="A18" s="41"/>
      <c r="B18"/>
      <c r="C18" s="48"/>
      <c r="D18" s="49" t="str">
        <f>IFERROR(VLOOKUP($C18,商品分类目录查找!$A:$B,2,0),"-")</f>
        <v>-</v>
      </c>
      <c r="E18" s="49" t="str">
        <f t="shared" si="1"/>
        <v>-</v>
      </c>
      <c r="F18" s="49" t="str">
        <f t="shared" si="2"/>
        <v>-</v>
      </c>
      <c r="G18" s="49" t="str">
        <f t="shared" si="3"/>
        <v>-</v>
      </c>
      <c r="H18" s="54" t="str">
        <f t="shared" si="4"/>
        <v>请在此位置填入税率</v>
      </c>
    </row>
    <row r="19" s="40" customFormat="1" ht="14.25" spans="1:8">
      <c r="A19" s="41"/>
      <c r="B19"/>
      <c r="C19" s="48"/>
      <c r="D19" s="49" t="str">
        <f>IFERROR(VLOOKUP($C19,商品分类目录查找!$A:$B,2,0),"-")</f>
        <v>-</v>
      </c>
      <c r="E19" s="49" t="str">
        <f t="shared" si="1"/>
        <v>-</v>
      </c>
      <c r="F19" s="49" t="str">
        <f t="shared" si="2"/>
        <v>-</v>
      </c>
      <c r="G19" s="49" t="str">
        <f t="shared" si="3"/>
        <v>-</v>
      </c>
      <c r="H19" s="54" t="str">
        <f t="shared" si="4"/>
        <v>请在此位置填入税率</v>
      </c>
    </row>
    <row r="20" s="40" customFormat="1" ht="14.25" spans="1:8">
      <c r="A20" s="41"/>
      <c r="B20"/>
      <c r="C20" s="48"/>
      <c r="D20" s="49" t="str">
        <f>IFERROR(VLOOKUP($C20,商品分类目录查找!$A:$B,2,0),"-")</f>
        <v>-</v>
      </c>
      <c r="E20" s="49" t="str">
        <f t="shared" si="1"/>
        <v>-</v>
      </c>
      <c r="F20" s="49" t="str">
        <f t="shared" si="2"/>
        <v>-</v>
      </c>
      <c r="G20" s="49" t="str">
        <f t="shared" si="3"/>
        <v>-</v>
      </c>
      <c r="H20" s="54" t="str">
        <f t="shared" si="4"/>
        <v>请在此位置填入税率</v>
      </c>
    </row>
    <row r="21" s="40" customFormat="1" ht="14.25" spans="1:8">
      <c r="A21" s="41"/>
      <c r="B21"/>
      <c r="C21" s="48"/>
      <c r="D21" s="49" t="str">
        <f>IFERROR(VLOOKUP($C21,商品分类目录查找!$A:$B,2,0),"-")</f>
        <v>-</v>
      </c>
      <c r="E21" s="49" t="str">
        <f t="shared" si="1"/>
        <v>-</v>
      </c>
      <c r="F21" s="49" t="str">
        <f t="shared" si="2"/>
        <v>-</v>
      </c>
      <c r="G21" s="49" t="str">
        <f t="shared" si="3"/>
        <v>-</v>
      </c>
      <c r="H21" s="54" t="str">
        <f t="shared" si="4"/>
        <v>请在此位置填入税率</v>
      </c>
    </row>
    <row r="22" s="40" customFormat="1" ht="14.25" spans="1:8">
      <c r="A22" s="41"/>
      <c r="B22"/>
      <c r="C22" s="48"/>
      <c r="D22" s="49" t="str">
        <f>IFERROR(VLOOKUP($C22,商品分类目录查找!$A:$B,2,0),"-")</f>
        <v>-</v>
      </c>
      <c r="E22" s="49" t="str">
        <f t="shared" si="1"/>
        <v>-</v>
      </c>
      <c r="F22" s="49" t="str">
        <f t="shared" si="2"/>
        <v>-</v>
      </c>
      <c r="G22" s="49" t="str">
        <f t="shared" si="3"/>
        <v>-</v>
      </c>
      <c r="H22" s="54" t="str">
        <f t="shared" si="4"/>
        <v>请在此位置填入税率</v>
      </c>
    </row>
    <row r="23" s="40" customFormat="1" ht="14.25" spans="1:8">
      <c r="A23" s="41"/>
      <c r="B23"/>
      <c r="C23" s="48"/>
      <c r="D23" s="49" t="str">
        <f>IFERROR(VLOOKUP($C23,商品分类目录查找!$A:$B,2,0),"-")</f>
        <v>-</v>
      </c>
      <c r="E23" s="49" t="str">
        <f t="shared" si="1"/>
        <v>-</v>
      </c>
      <c r="F23" s="49" t="str">
        <f t="shared" si="2"/>
        <v>-</v>
      </c>
      <c r="G23" s="49" t="str">
        <f t="shared" si="3"/>
        <v>-</v>
      </c>
      <c r="H23" s="54" t="str">
        <f t="shared" si="4"/>
        <v>请在此位置填入税率</v>
      </c>
    </row>
    <row r="24" s="40" customFormat="1" spans="1:8">
      <c r="A24" s="41"/>
      <c r="B24" s="41"/>
      <c r="C24" s="48"/>
      <c r="D24" s="49" t="str">
        <f>IFERROR(VLOOKUP($C24,商品分类目录查找!$A:$B,2,0),"-")</f>
        <v>-</v>
      </c>
      <c r="E24" s="49" t="str">
        <f t="shared" si="1"/>
        <v>-</v>
      </c>
      <c r="F24" s="49" t="str">
        <f t="shared" si="2"/>
        <v>-</v>
      </c>
      <c r="G24" s="49" t="str">
        <f t="shared" si="3"/>
        <v>-</v>
      </c>
      <c r="H24" s="54" t="str">
        <f t="shared" si="4"/>
        <v>请在此位置填入税率</v>
      </c>
    </row>
    <row r="25" s="40" customFormat="1" spans="1:8">
      <c r="A25" s="41"/>
      <c r="B25" s="41"/>
      <c r="C25" s="48"/>
      <c r="D25" s="49" t="str">
        <f>IFERROR(VLOOKUP($C25,商品分类目录查找!$A:$B,2,0),"-")</f>
        <v>-</v>
      </c>
      <c r="E25" s="49" t="str">
        <f t="shared" si="1"/>
        <v>-</v>
      </c>
      <c r="F25" s="49" t="str">
        <f t="shared" si="2"/>
        <v>-</v>
      </c>
      <c r="G25" s="49" t="str">
        <f t="shared" si="3"/>
        <v>-</v>
      </c>
      <c r="H25" s="54" t="str">
        <f t="shared" si="4"/>
        <v>请在此位置填入税率</v>
      </c>
    </row>
    <row r="26" s="40" customFormat="1" spans="1:8">
      <c r="A26" s="41"/>
      <c r="B26" s="41"/>
      <c r="C26" s="48"/>
      <c r="D26" s="49" t="str">
        <f>IFERROR(VLOOKUP($C26,商品分类目录查找!$A:$B,2,0),"-")</f>
        <v>-</v>
      </c>
      <c r="E26" s="49" t="str">
        <f t="shared" si="1"/>
        <v>-</v>
      </c>
      <c r="F26" s="49" t="str">
        <f t="shared" si="2"/>
        <v>-</v>
      </c>
      <c r="G26" s="49" t="str">
        <f t="shared" si="3"/>
        <v>-</v>
      </c>
      <c r="H26" s="54" t="str">
        <f t="shared" si="4"/>
        <v>请在此位置填入税率</v>
      </c>
    </row>
    <row r="27" s="40" customFormat="1" spans="1:8">
      <c r="A27" s="41"/>
      <c r="B27" s="41"/>
      <c r="C27" s="48"/>
      <c r="D27" s="49" t="str">
        <f>IFERROR(VLOOKUP($C27,商品分类目录查找!$A:$B,2,0),"-")</f>
        <v>-</v>
      </c>
      <c r="E27" s="49" t="str">
        <f t="shared" si="1"/>
        <v>-</v>
      </c>
      <c r="F27" s="49" t="str">
        <f t="shared" si="2"/>
        <v>-</v>
      </c>
      <c r="G27" s="49" t="str">
        <f t="shared" si="3"/>
        <v>-</v>
      </c>
      <c r="H27" s="54" t="str">
        <f t="shared" si="4"/>
        <v>请在此位置填入税率</v>
      </c>
    </row>
    <row r="28" s="40" customFormat="1" spans="1:8">
      <c r="A28" s="41"/>
      <c r="B28" s="41"/>
      <c r="C28" s="48"/>
      <c r="D28" s="49" t="str">
        <f>IFERROR(VLOOKUP($C28,商品分类目录查找!$A:$B,2,0),"-")</f>
        <v>-</v>
      </c>
      <c r="E28" s="49" t="str">
        <f t="shared" si="1"/>
        <v>-</v>
      </c>
      <c r="F28" s="49" t="str">
        <f t="shared" si="2"/>
        <v>-</v>
      </c>
      <c r="G28" s="49" t="str">
        <f t="shared" si="3"/>
        <v>-</v>
      </c>
      <c r="H28" s="54" t="str">
        <f t="shared" si="4"/>
        <v>请在此位置填入税率</v>
      </c>
    </row>
    <row r="29" s="40" customFormat="1" spans="1:8">
      <c r="A29" s="41"/>
      <c r="B29" s="41"/>
      <c r="C29" s="48"/>
      <c r="D29" s="49" t="str">
        <f>IFERROR(VLOOKUP($C29,商品分类目录查找!$A:$B,2,0),"-")</f>
        <v>-</v>
      </c>
      <c r="E29" s="49" t="str">
        <f t="shared" si="1"/>
        <v>-</v>
      </c>
      <c r="F29" s="49" t="str">
        <f t="shared" si="2"/>
        <v>-</v>
      </c>
      <c r="G29" s="49" t="str">
        <f t="shared" si="3"/>
        <v>-</v>
      </c>
      <c r="H29" s="54" t="str">
        <f t="shared" si="4"/>
        <v>请在此位置填入税率</v>
      </c>
    </row>
    <row r="30" s="40" customFormat="1" spans="1:8">
      <c r="A30" s="41"/>
      <c r="B30" s="41"/>
      <c r="C30" s="48"/>
      <c r="D30" s="49" t="str">
        <f>IFERROR(VLOOKUP($C30,商品分类目录查找!$A:$B,2,0),"-")</f>
        <v>-</v>
      </c>
      <c r="E30" s="49" t="str">
        <f t="shared" si="1"/>
        <v>-</v>
      </c>
      <c r="F30" s="49" t="str">
        <f t="shared" si="2"/>
        <v>-</v>
      </c>
      <c r="G30" s="49" t="str">
        <f t="shared" si="3"/>
        <v>-</v>
      </c>
      <c r="H30" s="54" t="str">
        <f t="shared" si="4"/>
        <v>请在此位置填入税率</v>
      </c>
    </row>
    <row r="31" s="40" customFormat="1" spans="1:8">
      <c r="A31" s="41"/>
      <c r="B31" s="41"/>
      <c r="C31" s="48"/>
      <c r="D31" s="49" t="str">
        <f>IFERROR(VLOOKUP($C31,商品分类目录查找!$A:$B,2,0),"-")</f>
        <v>-</v>
      </c>
      <c r="E31" s="49" t="str">
        <f t="shared" si="1"/>
        <v>-</v>
      </c>
      <c r="F31" s="49" t="str">
        <f t="shared" si="2"/>
        <v>-</v>
      </c>
      <c r="G31" s="49" t="str">
        <f t="shared" si="3"/>
        <v>-</v>
      </c>
      <c r="H31" s="54" t="str">
        <f t="shared" si="4"/>
        <v>请在此位置填入税率</v>
      </c>
    </row>
    <row r="32" s="40" customFormat="1" spans="1:8">
      <c r="A32" s="41"/>
      <c r="B32" s="41"/>
      <c r="C32" s="48"/>
      <c r="D32" s="49" t="str">
        <f>IFERROR(VLOOKUP($C32,商品分类目录查找!$A:$B,2,0),"-")</f>
        <v>-</v>
      </c>
      <c r="E32" s="49" t="str">
        <f t="shared" si="1"/>
        <v>-</v>
      </c>
      <c r="F32" s="49" t="str">
        <f t="shared" si="2"/>
        <v>-</v>
      </c>
      <c r="G32" s="49" t="str">
        <f t="shared" si="3"/>
        <v>-</v>
      </c>
      <c r="H32" s="54" t="str">
        <f t="shared" si="4"/>
        <v>请在此位置填入税率</v>
      </c>
    </row>
    <row r="33" s="40" customFormat="1" spans="1:8">
      <c r="A33" s="41"/>
      <c r="B33" s="41"/>
      <c r="C33" s="48"/>
      <c r="D33" s="49" t="str">
        <f>IFERROR(VLOOKUP($C33,商品分类目录查找!$A:$B,2,0),"-")</f>
        <v>-</v>
      </c>
      <c r="E33" s="49" t="str">
        <f t="shared" si="1"/>
        <v>-</v>
      </c>
      <c r="F33" s="49" t="str">
        <f t="shared" si="2"/>
        <v>-</v>
      </c>
      <c r="G33" s="49" t="str">
        <f t="shared" si="3"/>
        <v>-</v>
      </c>
      <c r="H33" s="54" t="str">
        <f t="shared" si="4"/>
        <v>请在此位置填入税率</v>
      </c>
    </row>
    <row r="34" s="40" customFormat="1" spans="1:8">
      <c r="A34" s="41"/>
      <c r="B34" s="41"/>
      <c r="C34" s="48"/>
      <c r="D34" s="49" t="str">
        <f>IFERROR(VLOOKUP($C34,商品分类目录查找!$A:$B,2,0),"-")</f>
        <v>-</v>
      </c>
      <c r="E34" s="49" t="str">
        <f t="shared" si="1"/>
        <v>-</v>
      </c>
      <c r="F34" s="49" t="str">
        <f t="shared" si="2"/>
        <v>-</v>
      </c>
      <c r="G34" s="49" t="str">
        <f t="shared" si="3"/>
        <v>-</v>
      </c>
      <c r="H34" s="54" t="str">
        <f t="shared" si="4"/>
        <v>请在此位置填入税率</v>
      </c>
    </row>
    <row r="35" s="40" customFormat="1" spans="1:8">
      <c r="A35" s="41"/>
      <c r="B35" s="41"/>
      <c r="C35" s="48"/>
      <c r="D35" s="49" t="str">
        <f>IFERROR(VLOOKUP($C35,商品分类目录查找!$A:$B,2,0),"-")</f>
        <v>-</v>
      </c>
      <c r="E35" s="49" t="str">
        <f t="shared" si="1"/>
        <v>-</v>
      </c>
      <c r="F35" s="49" t="str">
        <f t="shared" si="2"/>
        <v>-</v>
      </c>
      <c r="G35" s="49" t="str">
        <f t="shared" si="3"/>
        <v>-</v>
      </c>
      <c r="H35" s="54" t="str">
        <f t="shared" si="4"/>
        <v>请在此位置填入税率</v>
      </c>
    </row>
    <row r="36" s="40" customFormat="1" spans="1:8">
      <c r="A36" s="41"/>
      <c r="B36" s="41"/>
      <c r="C36" s="48"/>
      <c r="D36" s="49" t="str">
        <f>IFERROR(VLOOKUP($C36,商品分类目录查找!$A:$B,2,0),"-")</f>
        <v>-</v>
      </c>
      <c r="E36" s="49" t="str">
        <f t="shared" si="1"/>
        <v>-</v>
      </c>
      <c r="F36" s="49" t="str">
        <f t="shared" si="2"/>
        <v>-</v>
      </c>
      <c r="G36" s="49" t="str">
        <f t="shared" si="3"/>
        <v>-</v>
      </c>
      <c r="H36" s="54" t="str">
        <f t="shared" si="4"/>
        <v>请在此位置填入税率</v>
      </c>
    </row>
    <row r="37" s="40" customFormat="1" spans="1:8">
      <c r="A37" s="41"/>
      <c r="B37" s="41"/>
      <c r="C37" s="48"/>
      <c r="D37" s="49" t="str">
        <f>IFERROR(VLOOKUP($C37,商品分类目录查找!$A:$B,2,0),"-")</f>
        <v>-</v>
      </c>
      <c r="E37" s="49" t="str">
        <f t="shared" si="1"/>
        <v>-</v>
      </c>
      <c r="F37" s="49" t="str">
        <f t="shared" si="2"/>
        <v>-</v>
      </c>
      <c r="G37" s="49" t="str">
        <f t="shared" si="3"/>
        <v>-</v>
      </c>
      <c r="H37" s="54" t="str">
        <f t="shared" si="4"/>
        <v>请在此位置填入税率</v>
      </c>
    </row>
    <row r="38" s="40" customFormat="1" spans="1:8">
      <c r="A38" s="41"/>
      <c r="B38" s="41"/>
      <c r="C38" s="48"/>
      <c r="D38" s="49" t="str">
        <f>IFERROR(VLOOKUP($C38,商品分类目录查找!$A:$B,2,0),"-")</f>
        <v>-</v>
      </c>
      <c r="E38" s="49" t="str">
        <f t="shared" si="1"/>
        <v>-</v>
      </c>
      <c r="F38" s="49" t="str">
        <f t="shared" si="2"/>
        <v>-</v>
      </c>
      <c r="G38" s="49" t="str">
        <f t="shared" si="3"/>
        <v>-</v>
      </c>
      <c r="H38" s="54" t="str">
        <f t="shared" si="4"/>
        <v>请在此位置填入税率</v>
      </c>
    </row>
    <row r="39" s="40" customFormat="1" spans="1:8">
      <c r="A39" s="41"/>
      <c r="B39" s="41"/>
      <c r="C39" s="48"/>
      <c r="D39" s="49" t="str">
        <f>IFERROR(VLOOKUP($C39,商品分类目录查找!$A:$B,2,0),"-")</f>
        <v>-</v>
      </c>
      <c r="E39" s="49" t="str">
        <f t="shared" si="1"/>
        <v>-</v>
      </c>
      <c r="F39" s="49" t="str">
        <f t="shared" si="2"/>
        <v>-</v>
      </c>
      <c r="G39" s="49" t="str">
        <f t="shared" si="3"/>
        <v>-</v>
      </c>
      <c r="H39" s="54" t="str">
        <f t="shared" si="4"/>
        <v>请在此位置填入税率</v>
      </c>
    </row>
    <row r="40" s="40" customFormat="1" spans="1:8">
      <c r="A40" s="41"/>
      <c r="B40" s="41"/>
      <c r="C40" s="48"/>
      <c r="D40" s="49" t="str">
        <f>IFERROR(VLOOKUP($C40,商品分类目录查找!$A:$B,2,0),"-")</f>
        <v>-</v>
      </c>
      <c r="E40" s="49" t="str">
        <f t="shared" si="1"/>
        <v>-</v>
      </c>
      <c r="F40" s="49" t="str">
        <f t="shared" si="2"/>
        <v>-</v>
      </c>
      <c r="G40" s="49" t="str">
        <f t="shared" si="3"/>
        <v>-</v>
      </c>
      <c r="H40" s="54" t="str">
        <f t="shared" si="4"/>
        <v>请在此位置填入税率</v>
      </c>
    </row>
    <row r="41" s="40" customFormat="1" spans="1:8">
      <c r="A41" s="41"/>
      <c r="B41" s="41"/>
      <c r="C41" s="48"/>
      <c r="D41" s="49" t="str">
        <f>IFERROR(VLOOKUP($C41,商品分类目录查找!$A:$B,2,0),"-")</f>
        <v>-</v>
      </c>
      <c r="E41" s="49" t="str">
        <f t="shared" si="1"/>
        <v>-</v>
      </c>
      <c r="F41" s="49" t="str">
        <f t="shared" si="2"/>
        <v>-</v>
      </c>
      <c r="G41" s="49" t="str">
        <f t="shared" si="3"/>
        <v>-</v>
      </c>
      <c r="H41" s="54" t="str">
        <f t="shared" si="4"/>
        <v>请在此位置填入税率</v>
      </c>
    </row>
    <row r="42" s="40" customFormat="1" spans="1:8">
      <c r="A42" s="41"/>
      <c r="B42" s="41"/>
      <c r="C42" s="48"/>
      <c r="D42" s="49" t="str">
        <f>IFERROR(VLOOKUP($C42,商品分类目录查找!$A:$B,2,0),"-")</f>
        <v>-</v>
      </c>
      <c r="E42" s="49" t="str">
        <f t="shared" si="1"/>
        <v>-</v>
      </c>
      <c r="F42" s="49" t="str">
        <f t="shared" si="2"/>
        <v>-</v>
      </c>
      <c r="G42" s="49" t="str">
        <f t="shared" si="3"/>
        <v>-</v>
      </c>
      <c r="H42" s="54" t="str">
        <f t="shared" si="4"/>
        <v>请在此位置填入税率</v>
      </c>
    </row>
    <row r="43" s="40" customFormat="1" spans="1:8">
      <c r="A43" s="41"/>
      <c r="B43" s="41"/>
      <c r="C43" s="48"/>
      <c r="D43" s="49" t="str">
        <f>IFERROR(VLOOKUP($C43,商品分类目录查找!$A:$B,2,0),"-")</f>
        <v>-</v>
      </c>
      <c r="E43" s="49" t="str">
        <f t="shared" si="1"/>
        <v>-</v>
      </c>
      <c r="F43" s="49" t="str">
        <f t="shared" si="2"/>
        <v>-</v>
      </c>
      <c r="G43" s="49" t="str">
        <f t="shared" si="3"/>
        <v>-</v>
      </c>
      <c r="H43" s="54" t="str">
        <f t="shared" si="4"/>
        <v>请在此位置填入税率</v>
      </c>
    </row>
    <row r="44" s="40" customFormat="1" spans="1:8">
      <c r="A44" s="41"/>
      <c r="B44" s="41"/>
      <c r="C44" s="48"/>
      <c r="D44" s="49" t="str">
        <f>IFERROR(VLOOKUP($C44,商品分类目录查找!$A:$B,2,0),"-")</f>
        <v>-</v>
      </c>
      <c r="E44" s="49" t="str">
        <f t="shared" si="1"/>
        <v>-</v>
      </c>
      <c r="F44" s="49" t="str">
        <f t="shared" si="2"/>
        <v>-</v>
      </c>
      <c r="G44" s="49" t="str">
        <f t="shared" si="3"/>
        <v>-</v>
      </c>
      <c r="H44" s="54" t="str">
        <f t="shared" si="4"/>
        <v>请在此位置填入税率</v>
      </c>
    </row>
    <row r="45" s="40" customFormat="1" spans="1:8">
      <c r="A45" s="41"/>
      <c r="B45" s="41"/>
      <c r="C45" s="48"/>
      <c r="D45" s="49" t="str">
        <f>IFERROR(VLOOKUP($C45,商品分类目录查找!$A:$B,2,0),"-")</f>
        <v>-</v>
      </c>
      <c r="E45" s="49" t="str">
        <f t="shared" si="1"/>
        <v>-</v>
      </c>
      <c r="F45" s="49" t="str">
        <f t="shared" si="2"/>
        <v>-</v>
      </c>
      <c r="G45" s="49" t="str">
        <f t="shared" si="3"/>
        <v>-</v>
      </c>
      <c r="H45" s="54" t="str">
        <f t="shared" si="4"/>
        <v>请在此位置填入税率</v>
      </c>
    </row>
    <row r="46" s="40" customFormat="1" spans="1:8">
      <c r="A46" s="41"/>
      <c r="B46" s="41"/>
      <c r="C46" s="48"/>
      <c r="D46" s="49" t="str">
        <f>IFERROR(VLOOKUP($C46,商品分类目录查找!$A:$B,2,0),"-")</f>
        <v>-</v>
      </c>
      <c r="E46" s="49" t="str">
        <f t="shared" si="1"/>
        <v>-</v>
      </c>
      <c r="F46" s="49" t="str">
        <f t="shared" si="2"/>
        <v>-</v>
      </c>
      <c r="G46" s="49" t="str">
        <f t="shared" si="3"/>
        <v>-</v>
      </c>
      <c r="H46" s="54" t="str">
        <f t="shared" si="4"/>
        <v>请在此位置填入税率</v>
      </c>
    </row>
    <row r="47" s="40" customFormat="1" spans="1:8">
      <c r="A47" s="41"/>
      <c r="B47" s="41"/>
      <c r="C47" s="48"/>
      <c r="D47" s="49" t="str">
        <f>IFERROR(VLOOKUP($C47,商品分类目录查找!$A:$B,2,0),"-")</f>
        <v>-</v>
      </c>
      <c r="E47" s="49" t="str">
        <f t="shared" si="1"/>
        <v>-</v>
      </c>
      <c r="F47" s="49" t="str">
        <f t="shared" si="2"/>
        <v>-</v>
      </c>
      <c r="G47" s="49" t="str">
        <f t="shared" si="3"/>
        <v>-</v>
      </c>
      <c r="H47" s="54" t="str">
        <f t="shared" si="4"/>
        <v>请在此位置填入税率</v>
      </c>
    </row>
    <row r="48" s="40" customFormat="1" spans="1:8">
      <c r="A48" s="41"/>
      <c r="B48" s="41"/>
      <c r="C48" s="48"/>
      <c r="D48" s="49" t="str">
        <f>IFERROR(VLOOKUP($C48,商品分类目录查找!$A:$B,2,0),"-")</f>
        <v>-</v>
      </c>
      <c r="E48" s="49" t="str">
        <f t="shared" si="1"/>
        <v>-</v>
      </c>
      <c r="F48" s="49" t="str">
        <f t="shared" si="2"/>
        <v>-</v>
      </c>
      <c r="G48" s="49" t="str">
        <f t="shared" si="3"/>
        <v>-</v>
      </c>
      <c r="H48" s="54" t="str">
        <f t="shared" si="4"/>
        <v>请在此位置填入税率</v>
      </c>
    </row>
    <row r="49" s="40" customFormat="1" spans="1:8">
      <c r="A49" s="41"/>
      <c r="B49" s="41"/>
      <c r="C49" s="48"/>
      <c r="D49" s="49" t="str">
        <f>IFERROR(VLOOKUP($C49,商品分类目录查找!$A:$B,2,0),"-")</f>
        <v>-</v>
      </c>
      <c r="E49" s="56" t="str">
        <f t="shared" si="1"/>
        <v>-</v>
      </c>
      <c r="F49" s="49" t="str">
        <f t="shared" si="2"/>
        <v>-</v>
      </c>
      <c r="G49" s="49" t="str">
        <f t="shared" si="3"/>
        <v>-</v>
      </c>
      <c r="H49" s="54" t="str">
        <f t="shared" si="4"/>
        <v>请在此位置填入税率</v>
      </c>
    </row>
    <row r="50" s="40" customFormat="1" spans="1:8">
      <c r="A50" s="41"/>
      <c r="B50" s="41"/>
      <c r="C50" s="48"/>
      <c r="D50" s="49" t="str">
        <f>IFERROR(VLOOKUP($C50,商品分类目录查找!$A:$B,2,0),"-")</f>
        <v>-</v>
      </c>
      <c r="E50" s="56" t="str">
        <f t="shared" si="1"/>
        <v>-</v>
      </c>
      <c r="F50" s="49" t="str">
        <f t="shared" si="2"/>
        <v>-</v>
      </c>
      <c r="G50" s="49" t="str">
        <f t="shared" si="3"/>
        <v>-</v>
      </c>
      <c r="H50" s="54" t="str">
        <f t="shared" si="4"/>
        <v>请在此位置填入税率</v>
      </c>
    </row>
    <row r="51" s="40" customFormat="1" spans="1:8">
      <c r="A51" s="41"/>
      <c r="B51" s="41"/>
      <c r="C51" s="48"/>
      <c r="D51" s="49" t="str">
        <f>IFERROR(VLOOKUP($C51,商品分类目录查找!$A:$B,2,0),"-")</f>
        <v>-</v>
      </c>
      <c r="E51" s="56" t="str">
        <f t="shared" si="1"/>
        <v>-</v>
      </c>
      <c r="F51" s="49" t="str">
        <f t="shared" si="2"/>
        <v>-</v>
      </c>
      <c r="G51" s="49" t="str">
        <f t="shared" si="3"/>
        <v>-</v>
      </c>
      <c r="H51" s="54" t="str">
        <f t="shared" si="4"/>
        <v>请在此位置填入税率</v>
      </c>
    </row>
    <row r="52" s="40" customFormat="1" spans="1:8">
      <c r="A52" s="41"/>
      <c r="B52" s="41"/>
      <c r="C52" s="48"/>
      <c r="D52" s="49" t="str">
        <f>IFERROR(VLOOKUP($C52,商品分类目录查找!$A:$B,2,0),"-")</f>
        <v>-</v>
      </c>
      <c r="E52" s="56" t="str">
        <f t="shared" si="1"/>
        <v>-</v>
      </c>
      <c r="F52" s="49" t="str">
        <f t="shared" si="2"/>
        <v>-</v>
      </c>
      <c r="G52" s="49" t="str">
        <f t="shared" si="3"/>
        <v>-</v>
      </c>
      <c r="H52" s="54" t="str">
        <f t="shared" si="4"/>
        <v>请在此位置填入税率</v>
      </c>
    </row>
    <row r="53" s="40" customFormat="1" spans="1:8">
      <c r="A53" s="41"/>
      <c r="B53" s="41"/>
      <c r="C53" s="48"/>
      <c r="D53" s="49" t="str">
        <f>IFERROR(VLOOKUP($C53,商品分类目录查找!$A:$B,2,0),"-")</f>
        <v>-</v>
      </c>
      <c r="E53" s="56" t="str">
        <f t="shared" si="1"/>
        <v>-</v>
      </c>
      <c r="F53" s="49" t="str">
        <f t="shared" si="2"/>
        <v>-</v>
      </c>
      <c r="G53" s="49" t="str">
        <f t="shared" si="3"/>
        <v>-</v>
      </c>
      <c r="H53" s="54" t="str">
        <f t="shared" si="4"/>
        <v>请在此位置填入税率</v>
      </c>
    </row>
    <row r="54" s="40" customFormat="1" spans="1:8">
      <c r="A54" s="41"/>
      <c r="B54" s="41"/>
      <c r="C54" s="48"/>
      <c r="D54" s="49" t="str">
        <f>IFERROR(VLOOKUP($C54,商品分类目录查找!$A:$B,2,0),"-")</f>
        <v>-</v>
      </c>
      <c r="E54" s="56" t="str">
        <f t="shared" si="1"/>
        <v>-</v>
      </c>
      <c r="F54" s="49" t="str">
        <f t="shared" si="2"/>
        <v>-</v>
      </c>
      <c r="G54" s="49" t="str">
        <f t="shared" si="3"/>
        <v>-</v>
      </c>
      <c r="H54" s="54" t="str">
        <f t="shared" si="4"/>
        <v>请在此位置填入税率</v>
      </c>
    </row>
    <row r="55" s="40" customFormat="1" spans="1:8">
      <c r="A55" s="41"/>
      <c r="B55" s="41"/>
      <c r="C55" s="48"/>
      <c r="D55" s="49" t="str">
        <f>IFERROR(VLOOKUP($C55,商品分类目录查找!$A:$B,2,0),"-")</f>
        <v>-</v>
      </c>
      <c r="E55" s="56" t="str">
        <f t="shared" si="1"/>
        <v>-</v>
      </c>
      <c r="F55" s="49" t="str">
        <f t="shared" si="2"/>
        <v>-</v>
      </c>
      <c r="G55" s="49" t="str">
        <f t="shared" si="3"/>
        <v>-</v>
      </c>
      <c r="H55" s="54" t="str">
        <f t="shared" si="4"/>
        <v>请在此位置填入税率</v>
      </c>
    </row>
    <row r="56" s="40" customFormat="1" spans="1:8">
      <c r="A56" s="41"/>
      <c r="B56" s="41"/>
      <c r="C56" s="48"/>
      <c r="D56" s="49" t="str">
        <f>IFERROR(VLOOKUP($C56,商品分类目录查找!$A:$B,2,0),"-")</f>
        <v>-</v>
      </c>
      <c r="E56" s="56" t="str">
        <f t="shared" si="1"/>
        <v>-</v>
      </c>
      <c r="F56" s="49" t="str">
        <f t="shared" si="2"/>
        <v>-</v>
      </c>
      <c r="G56" s="49" t="str">
        <f t="shared" si="3"/>
        <v>-</v>
      </c>
      <c r="H56" s="54" t="str">
        <f t="shared" si="4"/>
        <v>请在此位置填入税率</v>
      </c>
    </row>
    <row r="57" s="40" customFormat="1" spans="1:8">
      <c r="A57" s="41"/>
      <c r="B57" s="41"/>
      <c r="C57" s="48"/>
      <c r="D57" s="49" t="str">
        <f>IFERROR(VLOOKUP($C57,商品分类目录查找!$A:$B,2,0),"-")</f>
        <v>-</v>
      </c>
      <c r="E57" s="56" t="str">
        <f t="shared" si="1"/>
        <v>-</v>
      </c>
      <c r="F57" s="49" t="str">
        <f t="shared" si="2"/>
        <v>-</v>
      </c>
      <c r="G57" s="49" t="str">
        <f t="shared" si="3"/>
        <v>-</v>
      </c>
      <c r="H57" s="54" t="str">
        <f t="shared" si="4"/>
        <v>请在此位置填入税率</v>
      </c>
    </row>
    <row r="58" s="40" customFormat="1" spans="1:8">
      <c r="A58" s="41"/>
      <c r="B58" s="41"/>
      <c r="C58" s="48"/>
      <c r="D58" s="49" t="str">
        <f>IFERROR(VLOOKUP($C58,商品分类目录查找!$A:$B,2,0),"-")</f>
        <v>-</v>
      </c>
      <c r="E58" s="56" t="str">
        <f t="shared" si="1"/>
        <v>-</v>
      </c>
      <c r="F58" s="49" t="str">
        <f t="shared" si="2"/>
        <v>-</v>
      </c>
      <c r="G58" s="49" t="str">
        <f t="shared" si="3"/>
        <v>-</v>
      </c>
      <c r="H58" s="54" t="str">
        <f t="shared" si="4"/>
        <v>请在此位置填入税率</v>
      </c>
    </row>
    <row r="59" s="40" customFormat="1" spans="1:8">
      <c r="A59" s="41"/>
      <c r="B59" s="41"/>
      <c r="C59" s="48"/>
      <c r="D59" s="49" t="str">
        <f>IFERROR(VLOOKUP($C59,商品分类目录查找!$A:$B,2,0),"-")</f>
        <v>-</v>
      </c>
      <c r="E59" s="56" t="str">
        <f t="shared" si="1"/>
        <v>-</v>
      </c>
      <c r="F59" s="49" t="str">
        <f t="shared" si="2"/>
        <v>-</v>
      </c>
      <c r="G59" s="49" t="str">
        <f t="shared" si="3"/>
        <v>-</v>
      </c>
      <c r="H59" s="54" t="str">
        <f t="shared" si="4"/>
        <v>请在此位置填入税率</v>
      </c>
    </row>
    <row r="60" s="40" customFormat="1" spans="1:8">
      <c r="A60" s="41"/>
      <c r="B60" s="41"/>
      <c r="C60" s="48"/>
      <c r="D60" s="49" t="str">
        <f>IFERROR(VLOOKUP($C60,商品分类目录查找!$A:$B,2,0),"-")</f>
        <v>-</v>
      </c>
      <c r="E60" s="56" t="str">
        <f t="shared" si="1"/>
        <v>-</v>
      </c>
      <c r="F60" s="49" t="str">
        <f t="shared" si="2"/>
        <v>-</v>
      </c>
      <c r="G60" s="49" t="str">
        <f t="shared" si="3"/>
        <v>-</v>
      </c>
      <c r="H60" s="54" t="str">
        <f t="shared" si="4"/>
        <v>请在此位置填入税率</v>
      </c>
    </row>
    <row r="61" s="40" customFormat="1" spans="1:8">
      <c r="A61" s="41"/>
      <c r="B61" s="41"/>
      <c r="C61" s="48"/>
      <c r="D61" s="49" t="str">
        <f>IFERROR(VLOOKUP($C61,商品分类目录查找!$A:$B,2,0),"-")</f>
        <v>-</v>
      </c>
      <c r="E61" s="56" t="str">
        <f t="shared" si="1"/>
        <v>-</v>
      </c>
      <c r="F61" s="49" t="str">
        <f t="shared" si="2"/>
        <v>-</v>
      </c>
      <c r="G61" s="49" t="str">
        <f t="shared" si="3"/>
        <v>-</v>
      </c>
      <c r="H61" s="54" t="str">
        <f t="shared" si="4"/>
        <v>请在此位置填入税率</v>
      </c>
    </row>
    <row r="62" s="40" customFormat="1" spans="1:8">
      <c r="A62" s="41"/>
      <c r="B62" s="41"/>
      <c r="C62" s="48"/>
      <c r="D62" s="49" t="str">
        <f>IFERROR(VLOOKUP($C62,商品分类目录查找!$A:$B,2,0),"-")</f>
        <v>-</v>
      </c>
      <c r="E62" s="56" t="str">
        <f t="shared" si="1"/>
        <v>-</v>
      </c>
      <c r="F62" s="49" t="str">
        <f t="shared" si="2"/>
        <v>-</v>
      </c>
      <c r="G62" s="49" t="str">
        <f t="shared" si="3"/>
        <v>-</v>
      </c>
      <c r="H62" s="54" t="str">
        <f t="shared" si="4"/>
        <v>请在此位置填入税率</v>
      </c>
    </row>
    <row r="63" s="40" customFormat="1" spans="1:8">
      <c r="A63" s="41"/>
      <c r="B63" s="41"/>
      <c r="C63" s="48"/>
      <c r="D63" s="49" t="str">
        <f>IFERROR(VLOOKUP($C63,商品分类目录查找!$A:$B,2,0),"-")</f>
        <v>-</v>
      </c>
      <c r="E63" s="56" t="str">
        <f t="shared" si="1"/>
        <v>-</v>
      </c>
      <c r="F63" s="49" t="str">
        <f t="shared" si="2"/>
        <v>-</v>
      </c>
      <c r="G63" s="49" t="str">
        <f t="shared" si="3"/>
        <v>-</v>
      </c>
      <c r="H63" s="54" t="str">
        <f t="shared" si="4"/>
        <v>请在此位置填入税率</v>
      </c>
    </row>
    <row r="64" s="40" customFormat="1" spans="1:8">
      <c r="A64" s="41"/>
      <c r="B64" s="41"/>
      <c r="C64" s="48"/>
      <c r="D64" s="49" t="str">
        <f>IFERROR(VLOOKUP($C64,商品分类目录查找!$A:$B,2,0),"-")</f>
        <v>-</v>
      </c>
      <c r="E64" s="56" t="str">
        <f t="shared" si="1"/>
        <v>-</v>
      </c>
      <c r="F64" s="49" t="str">
        <f t="shared" si="2"/>
        <v>-</v>
      </c>
      <c r="G64" s="49" t="str">
        <f t="shared" si="3"/>
        <v>-</v>
      </c>
      <c r="H64" s="54" t="str">
        <f t="shared" si="4"/>
        <v>请在此位置填入税率</v>
      </c>
    </row>
    <row r="65" s="40" customFormat="1" spans="1:8">
      <c r="A65" s="41"/>
      <c r="B65" s="41"/>
      <c r="C65" s="48"/>
      <c r="D65" s="49" t="str">
        <f>IFERROR(VLOOKUP($C65,商品分类目录查找!$A:$B,2,0),"-")</f>
        <v>-</v>
      </c>
      <c r="E65" s="56" t="str">
        <f t="shared" si="1"/>
        <v>-</v>
      </c>
      <c r="F65" s="49" t="str">
        <f t="shared" si="2"/>
        <v>-</v>
      </c>
      <c r="G65" s="49" t="str">
        <f t="shared" si="3"/>
        <v>-</v>
      </c>
      <c r="H65" s="54" t="str">
        <f t="shared" si="4"/>
        <v>请在此位置填入税率</v>
      </c>
    </row>
    <row r="66" s="40" customFormat="1" spans="1:8">
      <c r="A66" s="41"/>
      <c r="B66" s="41"/>
      <c r="C66" s="48"/>
      <c r="D66" s="49" t="str">
        <f>IFERROR(VLOOKUP($C66,商品分类目录查找!$A:$B,2,0),"-")</f>
        <v>-</v>
      </c>
      <c r="E66" s="56" t="str">
        <f t="shared" ref="E66:E129" si="5">LEFT(D66,4)</f>
        <v>-</v>
      </c>
      <c r="F66" s="49" t="str">
        <f t="shared" ref="F66:F129" si="6">LEFT($D66,3)</f>
        <v>-</v>
      </c>
      <c r="G66" s="49" t="str">
        <f t="shared" ref="G66:G129" si="7">LEFT($D66,2)</f>
        <v>-</v>
      </c>
      <c r="H66" s="54" t="str">
        <f t="shared" si="4"/>
        <v>请在此位置填入税率</v>
      </c>
    </row>
    <row r="67" s="40" customFormat="1" spans="1:8">
      <c r="A67" s="41"/>
      <c r="B67" s="41"/>
      <c r="C67" s="48"/>
      <c r="D67" s="49" t="str">
        <f>IFERROR(VLOOKUP($C67,商品分类目录查找!$A:$B,2,0),"-")</f>
        <v>-</v>
      </c>
      <c r="E67" s="56" t="str">
        <f t="shared" si="5"/>
        <v>-</v>
      </c>
      <c r="F67" s="49" t="str">
        <f t="shared" si="6"/>
        <v>-</v>
      </c>
      <c r="G67" s="49" t="str">
        <f t="shared" si="7"/>
        <v>-</v>
      </c>
      <c r="H67" s="54" t="str">
        <f t="shared" si="4"/>
        <v>请在此位置填入税率</v>
      </c>
    </row>
    <row r="68" s="40" customFormat="1" spans="1:8">
      <c r="A68" s="41"/>
      <c r="B68" s="41"/>
      <c r="C68" s="48"/>
      <c r="D68" s="49" t="str">
        <f>IFERROR(VLOOKUP($C68,商品分类目录查找!$A:$B,2,0),"-")</f>
        <v>-</v>
      </c>
      <c r="E68" s="56" t="str">
        <f t="shared" si="5"/>
        <v>-</v>
      </c>
      <c r="F68" s="49" t="str">
        <f t="shared" si="6"/>
        <v>-</v>
      </c>
      <c r="G68" s="49" t="str">
        <f t="shared" si="7"/>
        <v>-</v>
      </c>
      <c r="H68" s="54" t="str">
        <f t="shared" si="4"/>
        <v>请在此位置填入税率</v>
      </c>
    </row>
    <row r="69" s="40" customFormat="1" spans="1:8">
      <c r="A69" s="41"/>
      <c r="B69" s="41"/>
      <c r="C69" s="48"/>
      <c r="D69" s="49" t="str">
        <f>IFERROR(VLOOKUP($C69,商品分类目录查找!$A:$B,2,0),"-")</f>
        <v>-</v>
      </c>
      <c r="E69" s="56" t="str">
        <f t="shared" si="5"/>
        <v>-</v>
      </c>
      <c r="F69" s="49" t="str">
        <f t="shared" si="6"/>
        <v>-</v>
      </c>
      <c r="G69" s="49" t="str">
        <f t="shared" si="7"/>
        <v>-</v>
      </c>
      <c r="H69" s="54" t="str">
        <f t="shared" si="4"/>
        <v>请在此位置填入税率</v>
      </c>
    </row>
    <row r="70" s="40" customFormat="1" spans="1:8">
      <c r="A70" s="41"/>
      <c r="B70" s="41"/>
      <c r="C70" s="48"/>
      <c r="D70" s="49" t="str">
        <f>IFERROR(VLOOKUP($C70,商品分类目录查找!$A:$B,2,0),"-")</f>
        <v>-</v>
      </c>
      <c r="E70" s="56" t="str">
        <f t="shared" si="5"/>
        <v>-</v>
      </c>
      <c r="F70" s="49" t="str">
        <f t="shared" si="6"/>
        <v>-</v>
      </c>
      <c r="G70" s="49" t="str">
        <f t="shared" si="7"/>
        <v>-</v>
      </c>
      <c r="H70" s="54" t="str">
        <f t="shared" si="4"/>
        <v>请在此位置填入税率</v>
      </c>
    </row>
    <row r="71" s="40" customFormat="1" spans="1:8">
      <c r="A71" s="41"/>
      <c r="B71" s="41"/>
      <c r="C71" s="48"/>
      <c r="D71" s="49" t="str">
        <f>IFERROR(VLOOKUP($C71,商品分类目录查找!$A:$B,2,0),"-")</f>
        <v>-</v>
      </c>
      <c r="E71" s="56" t="str">
        <f t="shared" si="5"/>
        <v>-</v>
      </c>
      <c r="F71" s="49" t="str">
        <f t="shared" si="6"/>
        <v>-</v>
      </c>
      <c r="G71" s="49" t="str">
        <f t="shared" si="7"/>
        <v>-</v>
      </c>
      <c r="H71" s="54" t="str">
        <f t="shared" si="4"/>
        <v>请在此位置填入税率</v>
      </c>
    </row>
    <row r="72" s="40" customFormat="1" spans="1:8">
      <c r="A72" s="41"/>
      <c r="B72" s="41"/>
      <c r="C72" s="48"/>
      <c r="D72" s="49" t="str">
        <f>IFERROR(VLOOKUP($C72,商品分类目录查找!$A:$B,2,0),"-")</f>
        <v>-</v>
      </c>
      <c r="E72" s="56" t="str">
        <f t="shared" si="5"/>
        <v>-</v>
      </c>
      <c r="F72" s="49" t="str">
        <f t="shared" si="6"/>
        <v>-</v>
      </c>
      <c r="G72" s="49" t="str">
        <f t="shared" si="7"/>
        <v>-</v>
      </c>
      <c r="H72" s="54" t="str">
        <f t="shared" si="4"/>
        <v>请在此位置填入税率</v>
      </c>
    </row>
    <row r="73" s="40" customFormat="1" spans="1:8">
      <c r="A73" s="41"/>
      <c r="B73" s="41"/>
      <c r="C73" s="48"/>
      <c r="D73" s="49" t="str">
        <f>IFERROR(VLOOKUP($C73,商品分类目录查找!$A:$B,2,0),"-")</f>
        <v>-</v>
      </c>
      <c r="E73" s="56" t="str">
        <f t="shared" si="5"/>
        <v>-</v>
      </c>
      <c r="F73" s="49" t="str">
        <f t="shared" si="6"/>
        <v>-</v>
      </c>
      <c r="G73" s="49" t="str">
        <f t="shared" si="7"/>
        <v>-</v>
      </c>
      <c r="H73" s="54" t="str">
        <f t="shared" si="4"/>
        <v>请在此位置填入税率</v>
      </c>
    </row>
    <row r="74" s="40" customFormat="1" spans="1:8">
      <c r="A74" s="41"/>
      <c r="B74" s="41"/>
      <c r="C74" s="48"/>
      <c r="D74" s="49" t="str">
        <f>IFERROR(VLOOKUP($C74,商品分类目录查找!$A:$B,2,0),"-")</f>
        <v>-</v>
      </c>
      <c r="E74" s="56" t="str">
        <f t="shared" si="5"/>
        <v>-</v>
      </c>
      <c r="F74" s="49" t="str">
        <f t="shared" si="6"/>
        <v>-</v>
      </c>
      <c r="G74" s="49" t="str">
        <f t="shared" si="7"/>
        <v>-</v>
      </c>
      <c r="H74" s="54" t="str">
        <f t="shared" si="4"/>
        <v>请在此位置填入税率</v>
      </c>
    </row>
    <row r="75" s="40" customFormat="1" spans="1:8">
      <c r="A75" s="41"/>
      <c r="B75" s="41"/>
      <c r="C75" s="48"/>
      <c r="D75" s="49" t="str">
        <f>IFERROR(VLOOKUP($C75,商品分类目录查找!$A:$B,2,0),"-")</f>
        <v>-</v>
      </c>
      <c r="E75" s="56" t="str">
        <f t="shared" si="5"/>
        <v>-</v>
      </c>
      <c r="F75" s="49" t="str">
        <f t="shared" si="6"/>
        <v>-</v>
      </c>
      <c r="G75" s="49" t="str">
        <f t="shared" si="7"/>
        <v>-</v>
      </c>
      <c r="H75" s="54" t="str">
        <f t="shared" si="4"/>
        <v>请在此位置填入税率</v>
      </c>
    </row>
    <row r="76" s="40" customFormat="1" spans="1:8">
      <c r="A76" s="41"/>
      <c r="B76" s="41"/>
      <c r="C76" s="48"/>
      <c r="D76" s="49" t="str">
        <f>IFERROR(VLOOKUP($C76,商品分类目录查找!$A:$B,2,0),"-")</f>
        <v>-</v>
      </c>
      <c r="E76" s="56" t="str">
        <f t="shared" si="5"/>
        <v>-</v>
      </c>
      <c r="F76" s="49" t="str">
        <f t="shared" si="6"/>
        <v>-</v>
      </c>
      <c r="G76" s="49" t="str">
        <f t="shared" si="7"/>
        <v>-</v>
      </c>
      <c r="H76" s="54" t="str">
        <f t="shared" si="4"/>
        <v>请在此位置填入税率</v>
      </c>
    </row>
    <row r="77" s="40" customFormat="1" spans="1:8">
      <c r="A77" s="41"/>
      <c r="B77" s="41"/>
      <c r="C77" s="48"/>
      <c r="D77" s="49" t="str">
        <f>IFERROR(VLOOKUP($C77,商品分类目录查找!$A:$B,2,0),"-")</f>
        <v>-</v>
      </c>
      <c r="E77" s="56" t="str">
        <f t="shared" si="5"/>
        <v>-</v>
      </c>
      <c r="F77" s="49" t="str">
        <f t="shared" si="6"/>
        <v>-</v>
      </c>
      <c r="G77" s="49" t="str">
        <f t="shared" si="7"/>
        <v>-</v>
      </c>
      <c r="H77" s="54" t="str">
        <f t="shared" si="4"/>
        <v>请在此位置填入税率</v>
      </c>
    </row>
    <row r="78" s="40" customFormat="1" spans="1:8">
      <c r="A78" s="41"/>
      <c r="B78" s="41"/>
      <c r="C78" s="48"/>
      <c r="D78" s="49" t="str">
        <f>IFERROR(VLOOKUP($C78,商品分类目录查找!$A:$B,2,0),"-")</f>
        <v>-</v>
      </c>
      <c r="E78" s="56" t="str">
        <f t="shared" si="5"/>
        <v>-</v>
      </c>
      <c r="F78" s="49" t="str">
        <f t="shared" si="6"/>
        <v>-</v>
      </c>
      <c r="G78" s="49" t="str">
        <f t="shared" si="7"/>
        <v>-</v>
      </c>
      <c r="H78" s="54" t="str">
        <f t="shared" si="4"/>
        <v>请在此位置填入税率</v>
      </c>
    </row>
    <row r="79" s="40" customFormat="1" spans="1:8">
      <c r="A79" s="41"/>
      <c r="B79" s="41"/>
      <c r="C79" s="48"/>
      <c r="D79" s="49" t="str">
        <f>IFERROR(VLOOKUP($C79,商品分类目录查找!$A:$B,2,0),"-")</f>
        <v>-</v>
      </c>
      <c r="E79" s="56" t="str">
        <f t="shared" si="5"/>
        <v>-</v>
      </c>
      <c r="F79" s="49" t="str">
        <f t="shared" si="6"/>
        <v>-</v>
      </c>
      <c r="G79" s="49" t="str">
        <f t="shared" si="7"/>
        <v>-</v>
      </c>
      <c r="H79" s="54" t="str">
        <f t="shared" ref="H79:H142" si="8">IF(B79="","请在此位置填入税率","-")</f>
        <v>请在此位置填入税率</v>
      </c>
    </row>
    <row r="80" s="40" customFormat="1" spans="1:8">
      <c r="A80" s="41"/>
      <c r="B80" s="41"/>
      <c r="C80" s="48"/>
      <c r="D80" s="49" t="str">
        <f>IFERROR(VLOOKUP($C80,商品分类目录查找!$A:$B,2,0),"-")</f>
        <v>-</v>
      </c>
      <c r="E80" s="56" t="str">
        <f t="shared" si="5"/>
        <v>-</v>
      </c>
      <c r="F80" s="49" t="str">
        <f t="shared" si="6"/>
        <v>-</v>
      </c>
      <c r="G80" s="49" t="str">
        <f t="shared" si="7"/>
        <v>-</v>
      </c>
      <c r="H80" s="54" t="str">
        <f t="shared" si="8"/>
        <v>请在此位置填入税率</v>
      </c>
    </row>
    <row r="81" s="40" customFormat="1" spans="1:8">
      <c r="A81" s="41"/>
      <c r="B81" s="41"/>
      <c r="C81" s="48"/>
      <c r="D81" s="49" t="str">
        <f>IFERROR(VLOOKUP($C81,商品分类目录查找!$A:$B,2,0),"-")</f>
        <v>-</v>
      </c>
      <c r="E81" s="56" t="str">
        <f t="shared" si="5"/>
        <v>-</v>
      </c>
      <c r="F81" s="49" t="str">
        <f t="shared" si="6"/>
        <v>-</v>
      </c>
      <c r="G81" s="49" t="str">
        <f t="shared" si="7"/>
        <v>-</v>
      </c>
      <c r="H81" s="54" t="str">
        <f t="shared" si="8"/>
        <v>请在此位置填入税率</v>
      </c>
    </row>
    <row r="82" s="40" customFormat="1" spans="1:8">
      <c r="A82" s="41"/>
      <c r="B82" s="41"/>
      <c r="C82" s="48"/>
      <c r="D82" s="49" t="str">
        <f>IFERROR(VLOOKUP($C82,商品分类目录查找!$A:$B,2,0),"-")</f>
        <v>-</v>
      </c>
      <c r="E82" s="56" t="str">
        <f t="shared" si="5"/>
        <v>-</v>
      </c>
      <c r="F82" s="49" t="str">
        <f t="shared" si="6"/>
        <v>-</v>
      </c>
      <c r="G82" s="49" t="str">
        <f t="shared" si="7"/>
        <v>-</v>
      </c>
      <c r="H82" s="54" t="str">
        <f t="shared" si="8"/>
        <v>请在此位置填入税率</v>
      </c>
    </row>
    <row r="83" s="40" customFormat="1" spans="1:8">
      <c r="A83" s="41"/>
      <c r="B83" s="41"/>
      <c r="C83" s="48"/>
      <c r="D83" s="49" t="str">
        <f>IFERROR(VLOOKUP($C83,商品分类目录查找!$A:$B,2,0),"-")</f>
        <v>-</v>
      </c>
      <c r="E83" s="56" t="str">
        <f t="shared" si="5"/>
        <v>-</v>
      </c>
      <c r="F83" s="49" t="str">
        <f t="shared" si="6"/>
        <v>-</v>
      </c>
      <c r="G83" s="49" t="str">
        <f t="shared" si="7"/>
        <v>-</v>
      </c>
      <c r="H83" s="54" t="str">
        <f t="shared" si="8"/>
        <v>请在此位置填入税率</v>
      </c>
    </row>
    <row r="84" s="40" customFormat="1" spans="1:8">
      <c r="A84" s="41"/>
      <c r="B84" s="41"/>
      <c r="C84" s="48"/>
      <c r="D84" s="49" t="str">
        <f>IFERROR(VLOOKUP($C84,商品分类目录查找!$A:$B,2,0),"-")</f>
        <v>-</v>
      </c>
      <c r="E84" s="56" t="str">
        <f t="shared" si="5"/>
        <v>-</v>
      </c>
      <c r="F84" s="49" t="str">
        <f t="shared" si="6"/>
        <v>-</v>
      </c>
      <c r="G84" s="49" t="str">
        <f t="shared" si="7"/>
        <v>-</v>
      </c>
      <c r="H84" s="54" t="str">
        <f t="shared" si="8"/>
        <v>请在此位置填入税率</v>
      </c>
    </row>
    <row r="85" s="40" customFormat="1" spans="1:8">
      <c r="A85" s="41"/>
      <c r="B85" s="41"/>
      <c r="C85" s="48"/>
      <c r="D85" s="49" t="str">
        <f>IFERROR(VLOOKUP($C85,商品分类目录查找!$A:$B,2,0),"-")</f>
        <v>-</v>
      </c>
      <c r="E85" s="56" t="str">
        <f t="shared" si="5"/>
        <v>-</v>
      </c>
      <c r="F85" s="49" t="str">
        <f t="shared" si="6"/>
        <v>-</v>
      </c>
      <c r="G85" s="49" t="str">
        <f t="shared" si="7"/>
        <v>-</v>
      </c>
      <c r="H85" s="54" t="str">
        <f t="shared" si="8"/>
        <v>请在此位置填入税率</v>
      </c>
    </row>
    <row r="86" s="40" customFormat="1" spans="1:8">
      <c r="A86" s="41"/>
      <c r="B86" s="41"/>
      <c r="C86" s="48"/>
      <c r="D86" s="49" t="str">
        <f>IFERROR(VLOOKUP($C86,商品分类目录查找!$A:$B,2,0),"-")</f>
        <v>-</v>
      </c>
      <c r="E86" s="56" t="str">
        <f t="shared" si="5"/>
        <v>-</v>
      </c>
      <c r="F86" s="49" t="str">
        <f t="shared" si="6"/>
        <v>-</v>
      </c>
      <c r="G86" s="49" t="str">
        <f t="shared" si="7"/>
        <v>-</v>
      </c>
      <c r="H86" s="54" t="str">
        <f t="shared" si="8"/>
        <v>请在此位置填入税率</v>
      </c>
    </row>
    <row r="87" s="40" customFormat="1" spans="1:8">
      <c r="A87" s="41"/>
      <c r="B87" s="41"/>
      <c r="C87" s="48"/>
      <c r="D87" s="49" t="str">
        <f>IFERROR(VLOOKUP($C87,商品分类目录查找!$A:$B,2,0),"-")</f>
        <v>-</v>
      </c>
      <c r="E87" s="56" t="str">
        <f t="shared" si="5"/>
        <v>-</v>
      </c>
      <c r="F87" s="49" t="str">
        <f t="shared" si="6"/>
        <v>-</v>
      </c>
      <c r="G87" s="49" t="str">
        <f t="shared" si="7"/>
        <v>-</v>
      </c>
      <c r="H87" s="54" t="str">
        <f t="shared" si="8"/>
        <v>请在此位置填入税率</v>
      </c>
    </row>
    <row r="88" s="40" customFormat="1" spans="1:8">
      <c r="A88" s="41"/>
      <c r="B88" s="41"/>
      <c r="C88" s="48"/>
      <c r="D88" s="49" t="str">
        <f>IFERROR(VLOOKUP($C88,商品分类目录查找!$A:$B,2,0),"-")</f>
        <v>-</v>
      </c>
      <c r="E88" s="56" t="str">
        <f t="shared" si="5"/>
        <v>-</v>
      </c>
      <c r="F88" s="49" t="str">
        <f t="shared" si="6"/>
        <v>-</v>
      </c>
      <c r="G88" s="49" t="str">
        <f t="shared" si="7"/>
        <v>-</v>
      </c>
      <c r="H88" s="54" t="str">
        <f t="shared" si="8"/>
        <v>请在此位置填入税率</v>
      </c>
    </row>
    <row r="89" s="40" customFormat="1" spans="1:8">
      <c r="A89" s="41"/>
      <c r="B89" s="41"/>
      <c r="C89" s="48"/>
      <c r="D89" s="49" t="str">
        <f>IFERROR(VLOOKUP($C89,商品分类目录查找!$A:$B,2,0),"-")</f>
        <v>-</v>
      </c>
      <c r="E89" s="56" t="str">
        <f t="shared" si="5"/>
        <v>-</v>
      </c>
      <c r="F89" s="49" t="str">
        <f t="shared" si="6"/>
        <v>-</v>
      </c>
      <c r="G89" s="49" t="str">
        <f t="shared" si="7"/>
        <v>-</v>
      </c>
      <c r="H89" s="54" t="str">
        <f t="shared" si="8"/>
        <v>请在此位置填入税率</v>
      </c>
    </row>
    <row r="90" s="40" customFormat="1" spans="1:8">
      <c r="A90" s="41"/>
      <c r="B90" s="41"/>
      <c r="C90" s="48"/>
      <c r="D90" s="49" t="str">
        <f>IFERROR(VLOOKUP($C90,商品分类目录查找!$A:$B,2,0),"-")</f>
        <v>-</v>
      </c>
      <c r="E90" s="56" t="str">
        <f t="shared" si="5"/>
        <v>-</v>
      </c>
      <c r="F90" s="49" t="str">
        <f t="shared" si="6"/>
        <v>-</v>
      </c>
      <c r="G90" s="49" t="str">
        <f t="shared" si="7"/>
        <v>-</v>
      </c>
      <c r="H90" s="54" t="str">
        <f t="shared" si="8"/>
        <v>请在此位置填入税率</v>
      </c>
    </row>
    <row r="91" s="40" customFormat="1" spans="1:8">
      <c r="A91" s="41"/>
      <c r="B91" s="41"/>
      <c r="C91" s="48"/>
      <c r="D91" s="49" t="str">
        <f>IFERROR(VLOOKUP($C91,商品分类目录查找!$A:$B,2,0),"-")</f>
        <v>-</v>
      </c>
      <c r="E91" s="56" t="str">
        <f t="shared" si="5"/>
        <v>-</v>
      </c>
      <c r="F91" s="49" t="str">
        <f t="shared" si="6"/>
        <v>-</v>
      </c>
      <c r="G91" s="49" t="str">
        <f t="shared" si="7"/>
        <v>-</v>
      </c>
      <c r="H91" s="54" t="str">
        <f t="shared" si="8"/>
        <v>请在此位置填入税率</v>
      </c>
    </row>
    <row r="92" s="40" customFormat="1" spans="1:8">
      <c r="A92" s="41"/>
      <c r="B92" s="41"/>
      <c r="C92" s="48"/>
      <c r="D92" s="49" t="str">
        <f>IFERROR(VLOOKUP($C92,商品分类目录查找!$A:$B,2,0),"-")</f>
        <v>-</v>
      </c>
      <c r="E92" s="56" t="str">
        <f t="shared" si="5"/>
        <v>-</v>
      </c>
      <c r="F92" s="49" t="str">
        <f t="shared" si="6"/>
        <v>-</v>
      </c>
      <c r="G92" s="49" t="str">
        <f t="shared" si="7"/>
        <v>-</v>
      </c>
      <c r="H92" s="54" t="str">
        <f t="shared" si="8"/>
        <v>请在此位置填入税率</v>
      </c>
    </row>
    <row r="93" s="40" customFormat="1" spans="1:8">
      <c r="A93" s="41"/>
      <c r="B93" s="41"/>
      <c r="C93" s="48"/>
      <c r="D93" s="49" t="str">
        <f>IFERROR(VLOOKUP($C93,商品分类目录查找!$A:$B,2,0),"-")</f>
        <v>-</v>
      </c>
      <c r="E93" s="56" t="str">
        <f t="shared" si="5"/>
        <v>-</v>
      </c>
      <c r="F93" s="49" t="str">
        <f t="shared" si="6"/>
        <v>-</v>
      </c>
      <c r="G93" s="49" t="str">
        <f t="shared" si="7"/>
        <v>-</v>
      </c>
      <c r="H93" s="54" t="str">
        <f t="shared" si="8"/>
        <v>请在此位置填入税率</v>
      </c>
    </row>
    <row r="94" s="40" customFormat="1" spans="1:8">
      <c r="A94" s="41"/>
      <c r="B94" s="41"/>
      <c r="C94" s="48"/>
      <c r="D94" s="49" t="str">
        <f>IFERROR(VLOOKUP($C94,商品分类目录查找!$A:$B,2,0),"-")</f>
        <v>-</v>
      </c>
      <c r="E94" s="56" t="str">
        <f t="shared" si="5"/>
        <v>-</v>
      </c>
      <c r="F94" s="49" t="str">
        <f t="shared" si="6"/>
        <v>-</v>
      </c>
      <c r="G94" s="49" t="str">
        <f t="shared" si="7"/>
        <v>-</v>
      </c>
      <c r="H94" s="54" t="str">
        <f t="shared" si="8"/>
        <v>请在此位置填入税率</v>
      </c>
    </row>
    <row r="95" s="40" customFormat="1" spans="1:8">
      <c r="A95" s="41"/>
      <c r="B95" s="41"/>
      <c r="C95" s="48"/>
      <c r="D95" s="49" t="str">
        <f>IFERROR(VLOOKUP($C95,商品分类目录查找!$A:$B,2,0),"-")</f>
        <v>-</v>
      </c>
      <c r="E95" s="56" t="str">
        <f t="shared" si="5"/>
        <v>-</v>
      </c>
      <c r="F95" s="49" t="str">
        <f t="shared" si="6"/>
        <v>-</v>
      </c>
      <c r="G95" s="49" t="str">
        <f t="shared" si="7"/>
        <v>-</v>
      </c>
      <c r="H95" s="54" t="str">
        <f t="shared" si="8"/>
        <v>请在此位置填入税率</v>
      </c>
    </row>
    <row r="96" s="40" customFormat="1" spans="1:8">
      <c r="A96" s="41"/>
      <c r="B96" s="41"/>
      <c r="C96" s="48"/>
      <c r="D96" s="49" t="str">
        <f>IFERROR(VLOOKUP($C96,商品分类目录查找!$A:$B,2,0),"-")</f>
        <v>-</v>
      </c>
      <c r="E96" s="56" t="str">
        <f t="shared" si="5"/>
        <v>-</v>
      </c>
      <c r="F96" s="49" t="str">
        <f t="shared" si="6"/>
        <v>-</v>
      </c>
      <c r="G96" s="49" t="str">
        <f t="shared" si="7"/>
        <v>-</v>
      </c>
      <c r="H96" s="54" t="str">
        <f t="shared" si="8"/>
        <v>请在此位置填入税率</v>
      </c>
    </row>
    <row r="97" s="40" customFormat="1" spans="1:8">
      <c r="A97" s="41"/>
      <c r="B97" s="41"/>
      <c r="C97" s="48"/>
      <c r="D97" s="49" t="str">
        <f>IFERROR(VLOOKUP($C97,商品分类目录查找!$A:$B,2,0),"-")</f>
        <v>-</v>
      </c>
      <c r="E97" s="56" t="str">
        <f t="shared" si="5"/>
        <v>-</v>
      </c>
      <c r="F97" s="49" t="str">
        <f t="shared" si="6"/>
        <v>-</v>
      </c>
      <c r="G97" s="49" t="str">
        <f t="shared" si="7"/>
        <v>-</v>
      </c>
      <c r="H97" s="54" t="str">
        <f t="shared" si="8"/>
        <v>请在此位置填入税率</v>
      </c>
    </row>
    <row r="98" s="40" customFormat="1" spans="1:8">
      <c r="A98" s="41"/>
      <c r="B98" s="41"/>
      <c r="C98" s="48"/>
      <c r="D98" s="49" t="str">
        <f>IFERROR(VLOOKUP($C98,商品分类目录查找!$A:$B,2,0),"-")</f>
        <v>-</v>
      </c>
      <c r="E98" s="56" t="str">
        <f t="shared" si="5"/>
        <v>-</v>
      </c>
      <c r="F98" s="49" t="str">
        <f t="shared" si="6"/>
        <v>-</v>
      </c>
      <c r="G98" s="49" t="str">
        <f t="shared" si="7"/>
        <v>-</v>
      </c>
      <c r="H98" s="54" t="str">
        <f t="shared" si="8"/>
        <v>请在此位置填入税率</v>
      </c>
    </row>
    <row r="99" s="40" customFormat="1" spans="1:8">
      <c r="A99" s="41"/>
      <c r="B99" s="41"/>
      <c r="C99" s="48"/>
      <c r="D99" s="49" t="str">
        <f>IFERROR(VLOOKUP($C99,商品分类目录查找!$A:$B,2,0),"-")</f>
        <v>-</v>
      </c>
      <c r="E99" s="56" t="str">
        <f t="shared" si="5"/>
        <v>-</v>
      </c>
      <c r="F99" s="49" t="str">
        <f t="shared" si="6"/>
        <v>-</v>
      </c>
      <c r="G99" s="49" t="str">
        <f t="shared" si="7"/>
        <v>-</v>
      </c>
      <c r="H99" s="54" t="str">
        <f t="shared" si="8"/>
        <v>请在此位置填入税率</v>
      </c>
    </row>
    <row r="100" s="40" customFormat="1" spans="1:8">
      <c r="A100" s="41"/>
      <c r="B100" s="41"/>
      <c r="C100" s="48"/>
      <c r="D100" s="49" t="str">
        <f>IFERROR(VLOOKUP($C100,商品分类目录查找!$A:$B,2,0),"-")</f>
        <v>-</v>
      </c>
      <c r="E100" s="56" t="str">
        <f t="shared" si="5"/>
        <v>-</v>
      </c>
      <c r="F100" s="49" t="str">
        <f t="shared" si="6"/>
        <v>-</v>
      </c>
      <c r="G100" s="49" t="str">
        <f t="shared" si="7"/>
        <v>-</v>
      </c>
      <c r="H100" s="54" t="str">
        <f t="shared" si="8"/>
        <v>请在此位置填入税率</v>
      </c>
    </row>
    <row r="101" s="40" customFormat="1" spans="1:8">
      <c r="A101" s="41"/>
      <c r="B101" s="41"/>
      <c r="C101" s="48"/>
      <c r="D101" s="49" t="str">
        <f>IFERROR(VLOOKUP($C101,商品分类目录查找!$A:$B,2,0),"-")</f>
        <v>-</v>
      </c>
      <c r="E101" s="56" t="str">
        <f t="shared" si="5"/>
        <v>-</v>
      </c>
      <c r="F101" s="49" t="str">
        <f t="shared" si="6"/>
        <v>-</v>
      </c>
      <c r="G101" s="49" t="str">
        <f t="shared" si="7"/>
        <v>-</v>
      </c>
      <c r="H101" s="54" t="str">
        <f t="shared" si="8"/>
        <v>请在此位置填入税率</v>
      </c>
    </row>
    <row r="102" s="40" customFormat="1" spans="1:8">
      <c r="A102" s="41"/>
      <c r="B102" s="41"/>
      <c r="C102" s="48"/>
      <c r="D102" s="49" t="str">
        <f>IFERROR(VLOOKUP($C102,商品分类目录查找!$A:$B,2,0),"-")</f>
        <v>-</v>
      </c>
      <c r="E102" s="56" t="str">
        <f t="shared" si="5"/>
        <v>-</v>
      </c>
      <c r="F102" s="49" t="str">
        <f t="shared" si="6"/>
        <v>-</v>
      </c>
      <c r="G102" s="49" t="str">
        <f t="shared" si="7"/>
        <v>-</v>
      </c>
      <c r="H102" s="54" t="str">
        <f t="shared" si="8"/>
        <v>请在此位置填入税率</v>
      </c>
    </row>
    <row r="103" s="40" customFormat="1" spans="1:8">
      <c r="A103" s="41"/>
      <c r="B103" s="41"/>
      <c r="C103" s="48"/>
      <c r="D103" s="49" t="str">
        <f>IFERROR(VLOOKUP($C103,商品分类目录查找!$A:$B,2,0),"-")</f>
        <v>-</v>
      </c>
      <c r="E103" s="56" t="str">
        <f t="shared" si="5"/>
        <v>-</v>
      </c>
      <c r="F103" s="49" t="str">
        <f t="shared" si="6"/>
        <v>-</v>
      </c>
      <c r="G103" s="49" t="str">
        <f t="shared" si="7"/>
        <v>-</v>
      </c>
      <c r="H103" s="54" t="str">
        <f t="shared" si="8"/>
        <v>请在此位置填入税率</v>
      </c>
    </row>
    <row r="104" s="40" customFormat="1" spans="1:8">
      <c r="A104" s="41"/>
      <c r="B104" s="41"/>
      <c r="C104" s="48"/>
      <c r="D104" s="49" t="str">
        <f>IFERROR(VLOOKUP($C104,商品分类目录查找!$A:$B,2,0),"-")</f>
        <v>-</v>
      </c>
      <c r="E104" s="56" t="str">
        <f t="shared" si="5"/>
        <v>-</v>
      </c>
      <c r="F104" s="49" t="str">
        <f t="shared" si="6"/>
        <v>-</v>
      </c>
      <c r="G104" s="49" t="str">
        <f t="shared" si="7"/>
        <v>-</v>
      </c>
      <c r="H104" s="54" t="str">
        <f t="shared" si="8"/>
        <v>请在此位置填入税率</v>
      </c>
    </row>
    <row r="105" s="40" customFormat="1" spans="1:8">
      <c r="A105" s="41"/>
      <c r="B105" s="41"/>
      <c r="C105" s="48"/>
      <c r="D105" s="49" t="str">
        <f>IFERROR(VLOOKUP($C105,商品分类目录查找!$A:$B,2,0),"-")</f>
        <v>-</v>
      </c>
      <c r="E105" s="56" t="str">
        <f t="shared" si="5"/>
        <v>-</v>
      </c>
      <c r="F105" s="49" t="str">
        <f t="shared" si="6"/>
        <v>-</v>
      </c>
      <c r="G105" s="49" t="str">
        <f t="shared" si="7"/>
        <v>-</v>
      </c>
      <c r="H105" s="54" t="str">
        <f t="shared" si="8"/>
        <v>请在此位置填入税率</v>
      </c>
    </row>
    <row r="106" s="40" customFormat="1" spans="1:8">
      <c r="A106" s="41"/>
      <c r="B106" s="41"/>
      <c r="C106" s="48"/>
      <c r="D106" s="49" t="str">
        <f>IFERROR(VLOOKUP($C106,商品分类目录查找!$A:$B,2,0),"-")</f>
        <v>-</v>
      </c>
      <c r="E106" s="56" t="str">
        <f t="shared" si="5"/>
        <v>-</v>
      </c>
      <c r="F106" s="49" t="str">
        <f t="shared" si="6"/>
        <v>-</v>
      </c>
      <c r="G106" s="49" t="str">
        <f t="shared" si="7"/>
        <v>-</v>
      </c>
      <c r="H106" s="54" t="str">
        <f t="shared" si="8"/>
        <v>请在此位置填入税率</v>
      </c>
    </row>
    <row r="107" s="40" customFormat="1" spans="1:8">
      <c r="A107" s="41"/>
      <c r="B107" s="41"/>
      <c r="C107" s="48"/>
      <c r="D107" s="49" t="str">
        <f>IFERROR(VLOOKUP($C107,商品分类目录查找!$A:$B,2,0),"-")</f>
        <v>-</v>
      </c>
      <c r="E107" s="56" t="str">
        <f t="shared" si="5"/>
        <v>-</v>
      </c>
      <c r="F107" s="49" t="str">
        <f t="shared" si="6"/>
        <v>-</v>
      </c>
      <c r="G107" s="49" t="str">
        <f t="shared" si="7"/>
        <v>-</v>
      </c>
      <c r="H107" s="54" t="str">
        <f t="shared" si="8"/>
        <v>请在此位置填入税率</v>
      </c>
    </row>
    <row r="108" s="40" customFormat="1" spans="1:8">
      <c r="A108" s="41"/>
      <c r="B108" s="41"/>
      <c r="C108" s="48"/>
      <c r="D108" s="49" t="str">
        <f>IFERROR(VLOOKUP($C108,商品分类目录查找!$A:$B,2,0),"-")</f>
        <v>-</v>
      </c>
      <c r="E108" s="56" t="str">
        <f t="shared" si="5"/>
        <v>-</v>
      </c>
      <c r="F108" s="49" t="str">
        <f t="shared" si="6"/>
        <v>-</v>
      </c>
      <c r="G108" s="49" t="str">
        <f t="shared" si="7"/>
        <v>-</v>
      </c>
      <c r="H108" s="54" t="str">
        <f t="shared" si="8"/>
        <v>请在此位置填入税率</v>
      </c>
    </row>
    <row r="109" s="40" customFormat="1" spans="1:8">
      <c r="A109" s="41"/>
      <c r="B109" s="41"/>
      <c r="C109" s="48"/>
      <c r="D109" s="49" t="str">
        <f>IFERROR(VLOOKUP($C109,商品分类目录查找!$A:$B,2,0),"-")</f>
        <v>-</v>
      </c>
      <c r="E109" s="56" t="str">
        <f t="shared" si="5"/>
        <v>-</v>
      </c>
      <c r="F109" s="49" t="str">
        <f t="shared" si="6"/>
        <v>-</v>
      </c>
      <c r="G109" s="49" t="str">
        <f t="shared" si="7"/>
        <v>-</v>
      </c>
      <c r="H109" s="54" t="str">
        <f t="shared" si="8"/>
        <v>请在此位置填入税率</v>
      </c>
    </row>
    <row r="110" s="40" customFormat="1" spans="1:8">
      <c r="A110" s="41"/>
      <c r="B110" s="41"/>
      <c r="C110" s="48"/>
      <c r="D110" s="49" t="str">
        <f>IFERROR(VLOOKUP($C110,商品分类目录查找!$A:$B,2,0),"-")</f>
        <v>-</v>
      </c>
      <c r="E110" s="56" t="str">
        <f t="shared" si="5"/>
        <v>-</v>
      </c>
      <c r="F110" s="49" t="str">
        <f t="shared" si="6"/>
        <v>-</v>
      </c>
      <c r="G110" s="49" t="str">
        <f t="shared" si="7"/>
        <v>-</v>
      </c>
      <c r="H110" s="54" t="str">
        <f t="shared" si="8"/>
        <v>请在此位置填入税率</v>
      </c>
    </row>
    <row r="111" s="40" customFormat="1" spans="1:8">
      <c r="A111" s="41"/>
      <c r="B111" s="41"/>
      <c r="C111" s="48"/>
      <c r="D111" s="49" t="str">
        <f>IFERROR(VLOOKUP($C111,商品分类目录查找!$A:$B,2,0),"-")</f>
        <v>-</v>
      </c>
      <c r="E111" s="56" t="str">
        <f t="shared" si="5"/>
        <v>-</v>
      </c>
      <c r="F111" s="49" t="str">
        <f t="shared" si="6"/>
        <v>-</v>
      </c>
      <c r="G111" s="49" t="str">
        <f t="shared" si="7"/>
        <v>-</v>
      </c>
      <c r="H111" s="54" t="str">
        <f t="shared" si="8"/>
        <v>请在此位置填入税率</v>
      </c>
    </row>
    <row r="112" s="40" customFormat="1" spans="1:8">
      <c r="A112" s="41"/>
      <c r="B112" s="41"/>
      <c r="C112" s="48"/>
      <c r="D112" s="49" t="str">
        <f>IFERROR(VLOOKUP($C112,商品分类目录查找!$A:$B,2,0),"-")</f>
        <v>-</v>
      </c>
      <c r="E112" s="56" t="str">
        <f t="shared" si="5"/>
        <v>-</v>
      </c>
      <c r="F112" s="49" t="str">
        <f t="shared" si="6"/>
        <v>-</v>
      </c>
      <c r="G112" s="49" t="str">
        <f t="shared" si="7"/>
        <v>-</v>
      </c>
      <c r="H112" s="54" t="str">
        <f t="shared" si="8"/>
        <v>请在此位置填入税率</v>
      </c>
    </row>
    <row r="113" s="40" customFormat="1" spans="1:8">
      <c r="A113" s="41"/>
      <c r="B113" s="41"/>
      <c r="C113" s="48"/>
      <c r="D113" s="49" t="str">
        <f>IFERROR(VLOOKUP($C113,商品分类目录查找!$A:$B,2,0),"-")</f>
        <v>-</v>
      </c>
      <c r="E113" s="56" t="str">
        <f t="shared" si="5"/>
        <v>-</v>
      </c>
      <c r="F113" s="49" t="str">
        <f t="shared" si="6"/>
        <v>-</v>
      </c>
      <c r="G113" s="49" t="str">
        <f t="shared" si="7"/>
        <v>-</v>
      </c>
      <c r="H113" s="54" t="str">
        <f t="shared" si="8"/>
        <v>请在此位置填入税率</v>
      </c>
    </row>
    <row r="114" s="40" customFormat="1" spans="1:8">
      <c r="A114" s="41"/>
      <c r="B114" s="41"/>
      <c r="C114" s="48"/>
      <c r="D114" s="49" t="str">
        <f>IFERROR(VLOOKUP($C114,商品分类目录查找!$A:$B,2,0),"-")</f>
        <v>-</v>
      </c>
      <c r="E114" s="56" t="str">
        <f t="shared" si="5"/>
        <v>-</v>
      </c>
      <c r="F114" s="49" t="str">
        <f t="shared" si="6"/>
        <v>-</v>
      </c>
      <c r="G114" s="49" t="str">
        <f t="shared" si="7"/>
        <v>-</v>
      </c>
      <c r="H114" s="54" t="str">
        <f t="shared" si="8"/>
        <v>请在此位置填入税率</v>
      </c>
    </row>
    <row r="115" s="40" customFormat="1" spans="1:8">
      <c r="A115" s="41"/>
      <c r="B115" s="41"/>
      <c r="C115" s="48"/>
      <c r="D115" s="49" t="str">
        <f>IFERROR(VLOOKUP($C115,商品分类目录查找!$A:$B,2,0),"-")</f>
        <v>-</v>
      </c>
      <c r="E115" s="56" t="str">
        <f t="shared" si="5"/>
        <v>-</v>
      </c>
      <c r="F115" s="49" t="str">
        <f t="shared" si="6"/>
        <v>-</v>
      </c>
      <c r="G115" s="49" t="str">
        <f t="shared" si="7"/>
        <v>-</v>
      </c>
      <c r="H115" s="54" t="str">
        <f t="shared" si="8"/>
        <v>请在此位置填入税率</v>
      </c>
    </row>
    <row r="116" s="40" customFormat="1" spans="1:8">
      <c r="A116" s="41"/>
      <c r="B116" s="41"/>
      <c r="C116" s="48"/>
      <c r="D116" s="49" t="str">
        <f>IFERROR(VLOOKUP($C116,商品分类目录查找!$A:$B,2,0),"-")</f>
        <v>-</v>
      </c>
      <c r="E116" s="56" t="str">
        <f t="shared" si="5"/>
        <v>-</v>
      </c>
      <c r="F116" s="49" t="str">
        <f t="shared" si="6"/>
        <v>-</v>
      </c>
      <c r="G116" s="49" t="str">
        <f t="shared" si="7"/>
        <v>-</v>
      </c>
      <c r="H116" s="54" t="str">
        <f t="shared" si="8"/>
        <v>请在此位置填入税率</v>
      </c>
    </row>
    <row r="117" s="40" customFormat="1" spans="1:8">
      <c r="A117" s="41"/>
      <c r="B117" s="41"/>
      <c r="C117" s="48"/>
      <c r="D117" s="49" t="str">
        <f>IFERROR(VLOOKUP($C117,商品分类目录查找!$A:$B,2,0),"-")</f>
        <v>-</v>
      </c>
      <c r="E117" s="56" t="str">
        <f t="shared" si="5"/>
        <v>-</v>
      </c>
      <c r="F117" s="49" t="str">
        <f t="shared" si="6"/>
        <v>-</v>
      </c>
      <c r="G117" s="49" t="str">
        <f t="shared" si="7"/>
        <v>-</v>
      </c>
      <c r="H117" s="54" t="str">
        <f t="shared" si="8"/>
        <v>请在此位置填入税率</v>
      </c>
    </row>
    <row r="118" s="40" customFormat="1" spans="1:8">
      <c r="A118" s="41"/>
      <c r="B118" s="41"/>
      <c r="C118" s="48"/>
      <c r="D118" s="49" t="str">
        <f>IFERROR(VLOOKUP($C118,商品分类目录查找!$A:$B,2,0),"-")</f>
        <v>-</v>
      </c>
      <c r="E118" s="56" t="str">
        <f t="shared" si="5"/>
        <v>-</v>
      </c>
      <c r="F118" s="49" t="str">
        <f t="shared" si="6"/>
        <v>-</v>
      </c>
      <c r="G118" s="49" t="str">
        <f t="shared" si="7"/>
        <v>-</v>
      </c>
      <c r="H118" s="54" t="str">
        <f t="shared" si="8"/>
        <v>请在此位置填入税率</v>
      </c>
    </row>
    <row r="119" s="40" customFormat="1" spans="1:8">
      <c r="A119" s="41"/>
      <c r="B119" s="41"/>
      <c r="C119" s="48"/>
      <c r="D119" s="49" t="str">
        <f>IFERROR(VLOOKUP($C119,商品分类目录查找!$A:$B,2,0),"-")</f>
        <v>-</v>
      </c>
      <c r="E119" s="56" t="str">
        <f t="shared" si="5"/>
        <v>-</v>
      </c>
      <c r="F119" s="49" t="str">
        <f t="shared" si="6"/>
        <v>-</v>
      </c>
      <c r="G119" s="49" t="str">
        <f t="shared" si="7"/>
        <v>-</v>
      </c>
      <c r="H119" s="54" t="str">
        <f t="shared" si="8"/>
        <v>请在此位置填入税率</v>
      </c>
    </row>
    <row r="120" s="40" customFormat="1" spans="1:8">
      <c r="A120" s="41"/>
      <c r="B120" s="41"/>
      <c r="C120" s="48"/>
      <c r="D120" s="49" t="str">
        <f>IFERROR(VLOOKUP($C120,商品分类目录查找!$A:$B,2,0),"-")</f>
        <v>-</v>
      </c>
      <c r="E120" s="56" t="str">
        <f t="shared" si="5"/>
        <v>-</v>
      </c>
      <c r="F120" s="49" t="str">
        <f t="shared" si="6"/>
        <v>-</v>
      </c>
      <c r="G120" s="49" t="str">
        <f t="shared" si="7"/>
        <v>-</v>
      </c>
      <c r="H120" s="54" t="str">
        <f t="shared" si="8"/>
        <v>请在此位置填入税率</v>
      </c>
    </row>
    <row r="121" s="40" customFormat="1" spans="1:8">
      <c r="A121" s="41"/>
      <c r="B121" s="41"/>
      <c r="C121" s="48"/>
      <c r="D121" s="49" t="str">
        <f>IFERROR(VLOOKUP($C121,商品分类目录查找!$A:$B,2,0),"-")</f>
        <v>-</v>
      </c>
      <c r="E121" s="56" t="str">
        <f t="shared" si="5"/>
        <v>-</v>
      </c>
      <c r="F121" s="49" t="str">
        <f t="shared" si="6"/>
        <v>-</v>
      </c>
      <c r="G121" s="49" t="str">
        <f t="shared" si="7"/>
        <v>-</v>
      </c>
      <c r="H121" s="54" t="str">
        <f t="shared" si="8"/>
        <v>请在此位置填入税率</v>
      </c>
    </row>
    <row r="122" s="40" customFormat="1" spans="1:8">
      <c r="A122" s="41"/>
      <c r="B122" s="41"/>
      <c r="C122" s="48"/>
      <c r="D122" s="49" t="str">
        <f>IFERROR(VLOOKUP($C122,商品分类目录查找!$A:$B,2,0),"-")</f>
        <v>-</v>
      </c>
      <c r="E122" s="56" t="str">
        <f t="shared" si="5"/>
        <v>-</v>
      </c>
      <c r="F122" s="49" t="str">
        <f t="shared" si="6"/>
        <v>-</v>
      </c>
      <c r="G122" s="49" t="str">
        <f t="shared" si="7"/>
        <v>-</v>
      </c>
      <c r="H122" s="54" t="str">
        <f t="shared" si="8"/>
        <v>请在此位置填入税率</v>
      </c>
    </row>
    <row r="123" s="40" customFormat="1" spans="1:8">
      <c r="A123" s="41"/>
      <c r="B123" s="41"/>
      <c r="C123" s="48"/>
      <c r="D123" s="49" t="str">
        <f>IFERROR(VLOOKUP($C123,商品分类目录查找!$A:$B,2,0),"-")</f>
        <v>-</v>
      </c>
      <c r="E123" s="56" t="str">
        <f t="shared" si="5"/>
        <v>-</v>
      </c>
      <c r="F123" s="49" t="str">
        <f t="shared" si="6"/>
        <v>-</v>
      </c>
      <c r="G123" s="49" t="str">
        <f t="shared" si="7"/>
        <v>-</v>
      </c>
      <c r="H123" s="54" t="str">
        <f t="shared" si="8"/>
        <v>请在此位置填入税率</v>
      </c>
    </row>
    <row r="124" s="40" customFormat="1" spans="1:8">
      <c r="A124" s="41"/>
      <c r="B124" s="41"/>
      <c r="C124" s="48"/>
      <c r="D124" s="49" t="str">
        <f>IFERROR(VLOOKUP($C124,商品分类目录查找!$A:$B,2,0),"-")</f>
        <v>-</v>
      </c>
      <c r="E124" s="56" t="str">
        <f t="shared" si="5"/>
        <v>-</v>
      </c>
      <c r="F124" s="49" t="str">
        <f t="shared" si="6"/>
        <v>-</v>
      </c>
      <c r="G124" s="49" t="str">
        <f t="shared" si="7"/>
        <v>-</v>
      </c>
      <c r="H124" s="54" t="str">
        <f t="shared" si="8"/>
        <v>请在此位置填入税率</v>
      </c>
    </row>
    <row r="125" s="40" customFormat="1" spans="1:8">
      <c r="A125" s="41"/>
      <c r="B125" s="41"/>
      <c r="C125" s="48"/>
      <c r="D125" s="49" t="str">
        <f>IFERROR(VLOOKUP($C125,商品分类目录查找!$A:$B,2,0),"-")</f>
        <v>-</v>
      </c>
      <c r="E125" s="56" t="str">
        <f t="shared" si="5"/>
        <v>-</v>
      </c>
      <c r="F125" s="49" t="str">
        <f t="shared" si="6"/>
        <v>-</v>
      </c>
      <c r="G125" s="49" t="str">
        <f t="shared" si="7"/>
        <v>-</v>
      </c>
      <c r="H125" s="54" t="str">
        <f t="shared" si="8"/>
        <v>请在此位置填入税率</v>
      </c>
    </row>
    <row r="126" s="40" customFormat="1" spans="1:8">
      <c r="A126" s="41"/>
      <c r="B126" s="41"/>
      <c r="C126" s="48"/>
      <c r="D126" s="49" t="str">
        <f>IFERROR(VLOOKUP($C126,商品分类目录查找!$A:$B,2,0),"-")</f>
        <v>-</v>
      </c>
      <c r="E126" s="56" t="str">
        <f t="shared" si="5"/>
        <v>-</v>
      </c>
      <c r="F126" s="49" t="str">
        <f t="shared" si="6"/>
        <v>-</v>
      </c>
      <c r="G126" s="49" t="str">
        <f t="shared" si="7"/>
        <v>-</v>
      </c>
      <c r="H126" s="54" t="str">
        <f t="shared" si="8"/>
        <v>请在此位置填入税率</v>
      </c>
    </row>
    <row r="127" s="40" customFormat="1" spans="1:8">
      <c r="A127" s="41"/>
      <c r="B127" s="41"/>
      <c r="C127" s="48"/>
      <c r="D127" s="49" t="str">
        <f>IFERROR(VLOOKUP($C127,商品分类目录查找!$A:$B,2,0),"-")</f>
        <v>-</v>
      </c>
      <c r="E127" s="56" t="str">
        <f t="shared" si="5"/>
        <v>-</v>
      </c>
      <c r="F127" s="49" t="str">
        <f t="shared" si="6"/>
        <v>-</v>
      </c>
      <c r="G127" s="49" t="str">
        <f t="shared" si="7"/>
        <v>-</v>
      </c>
      <c r="H127" s="54" t="str">
        <f t="shared" si="8"/>
        <v>请在此位置填入税率</v>
      </c>
    </row>
    <row r="128" s="40" customFormat="1" spans="1:8">
      <c r="A128" s="41"/>
      <c r="B128" s="41"/>
      <c r="C128" s="41"/>
      <c r="D128" s="49" t="str">
        <f>IFERROR(VLOOKUP($C128,商品分类目录查找!$A:$B,2,0),"-")</f>
        <v>-</v>
      </c>
      <c r="E128" s="56" t="str">
        <f t="shared" si="5"/>
        <v>-</v>
      </c>
      <c r="F128" s="49" t="str">
        <f t="shared" si="6"/>
        <v>-</v>
      </c>
      <c r="G128" s="49" t="str">
        <f t="shared" si="7"/>
        <v>-</v>
      </c>
      <c r="H128" s="54" t="str">
        <f t="shared" si="8"/>
        <v>请在此位置填入税率</v>
      </c>
    </row>
    <row r="129" s="40" customFormat="1" spans="1:8">
      <c r="A129" s="41"/>
      <c r="B129" s="41"/>
      <c r="C129" s="41"/>
      <c r="D129" s="49" t="str">
        <f>IFERROR(VLOOKUP($C129,商品分类目录查找!$A:$B,2,0),"-")</f>
        <v>-</v>
      </c>
      <c r="E129" s="56" t="str">
        <f t="shared" si="5"/>
        <v>-</v>
      </c>
      <c r="F129" s="49" t="str">
        <f t="shared" si="6"/>
        <v>-</v>
      </c>
      <c r="G129" s="49" t="str">
        <f t="shared" si="7"/>
        <v>-</v>
      </c>
      <c r="H129" s="54" t="str">
        <f t="shared" si="8"/>
        <v>请在此位置填入税率</v>
      </c>
    </row>
    <row r="130" s="40" customFormat="1" spans="1:8">
      <c r="A130" s="41"/>
      <c r="B130" s="41"/>
      <c r="C130" s="41"/>
      <c r="D130" s="49" t="str">
        <f>IFERROR(VLOOKUP($C130,商品分类目录查找!$A:$B,2,0),"-")</f>
        <v>-</v>
      </c>
      <c r="E130" s="56" t="str">
        <f t="shared" ref="E130:E193" si="9">LEFT(D130,4)</f>
        <v>-</v>
      </c>
      <c r="F130" s="49" t="str">
        <f t="shared" ref="F130:F193" si="10">LEFT($D130,3)</f>
        <v>-</v>
      </c>
      <c r="G130" s="49" t="str">
        <f t="shared" ref="G130:G193" si="11">LEFT($D130,2)</f>
        <v>-</v>
      </c>
      <c r="H130" s="54" t="str">
        <f t="shared" si="8"/>
        <v>请在此位置填入税率</v>
      </c>
    </row>
    <row r="131" s="40" customFormat="1" spans="1:8">
      <c r="A131" s="41"/>
      <c r="B131" s="41"/>
      <c r="C131" s="41"/>
      <c r="D131" s="49" t="str">
        <f>IFERROR(VLOOKUP($C131,商品分类目录查找!$A:$B,2,0),"-")</f>
        <v>-</v>
      </c>
      <c r="E131" s="56" t="str">
        <f t="shared" si="9"/>
        <v>-</v>
      </c>
      <c r="F131" s="49" t="str">
        <f t="shared" si="10"/>
        <v>-</v>
      </c>
      <c r="G131" s="49" t="str">
        <f t="shared" si="11"/>
        <v>-</v>
      </c>
      <c r="H131" s="54" t="str">
        <f t="shared" si="8"/>
        <v>请在此位置填入税率</v>
      </c>
    </row>
    <row r="132" s="40" customFormat="1" spans="1:8">
      <c r="A132" s="41"/>
      <c r="B132" s="41"/>
      <c r="C132" s="41"/>
      <c r="D132" s="49" t="str">
        <f>IFERROR(VLOOKUP($C132,商品分类目录查找!$A:$B,2,0),"-")</f>
        <v>-</v>
      </c>
      <c r="E132" s="56" t="str">
        <f t="shared" si="9"/>
        <v>-</v>
      </c>
      <c r="F132" s="49" t="str">
        <f t="shared" si="10"/>
        <v>-</v>
      </c>
      <c r="G132" s="49" t="str">
        <f t="shared" si="11"/>
        <v>-</v>
      </c>
      <c r="H132" s="54" t="str">
        <f t="shared" si="8"/>
        <v>请在此位置填入税率</v>
      </c>
    </row>
    <row r="133" s="40" customFormat="1" spans="1:8">
      <c r="A133" s="41"/>
      <c r="B133" s="41"/>
      <c r="C133" s="41"/>
      <c r="D133" s="49" t="str">
        <f>IFERROR(VLOOKUP($C133,商品分类目录查找!$A:$B,2,0),"-")</f>
        <v>-</v>
      </c>
      <c r="E133" s="56" t="str">
        <f t="shared" si="9"/>
        <v>-</v>
      </c>
      <c r="F133" s="49" t="str">
        <f t="shared" si="10"/>
        <v>-</v>
      </c>
      <c r="G133" s="49" t="str">
        <f t="shared" si="11"/>
        <v>-</v>
      </c>
      <c r="H133" s="54" t="str">
        <f t="shared" si="8"/>
        <v>请在此位置填入税率</v>
      </c>
    </row>
    <row r="134" s="40" customFormat="1" spans="1:8">
      <c r="A134" s="41"/>
      <c r="B134" s="41"/>
      <c r="C134" s="41"/>
      <c r="D134" s="49" t="str">
        <f>IFERROR(VLOOKUP($C134,商品分类目录查找!$A:$B,2,0),"-")</f>
        <v>-</v>
      </c>
      <c r="E134" s="56" t="str">
        <f t="shared" si="9"/>
        <v>-</v>
      </c>
      <c r="F134" s="49" t="str">
        <f t="shared" si="10"/>
        <v>-</v>
      </c>
      <c r="G134" s="49" t="str">
        <f t="shared" si="11"/>
        <v>-</v>
      </c>
      <c r="H134" s="54" t="str">
        <f t="shared" si="8"/>
        <v>请在此位置填入税率</v>
      </c>
    </row>
    <row r="135" s="40" customFormat="1" spans="1:8">
      <c r="A135" s="41"/>
      <c r="B135" s="41"/>
      <c r="C135" s="41"/>
      <c r="D135" s="49" t="str">
        <f>IFERROR(VLOOKUP($C135,商品分类目录查找!$A:$B,2,0),"-")</f>
        <v>-</v>
      </c>
      <c r="E135" s="56" t="str">
        <f t="shared" si="9"/>
        <v>-</v>
      </c>
      <c r="F135" s="49" t="str">
        <f t="shared" si="10"/>
        <v>-</v>
      </c>
      <c r="G135" s="49" t="str">
        <f t="shared" si="11"/>
        <v>-</v>
      </c>
      <c r="H135" s="54" t="str">
        <f t="shared" si="8"/>
        <v>请在此位置填入税率</v>
      </c>
    </row>
    <row r="136" s="40" customFormat="1" spans="1:8">
      <c r="A136" s="41"/>
      <c r="B136" s="41"/>
      <c r="C136" s="41"/>
      <c r="D136" s="49" t="str">
        <f>IFERROR(VLOOKUP($C136,商品分类目录查找!$A:$B,2,0),"-")</f>
        <v>-</v>
      </c>
      <c r="E136" s="56" t="str">
        <f t="shared" si="9"/>
        <v>-</v>
      </c>
      <c r="F136" s="49" t="str">
        <f t="shared" si="10"/>
        <v>-</v>
      </c>
      <c r="G136" s="49" t="str">
        <f t="shared" si="11"/>
        <v>-</v>
      </c>
      <c r="H136" s="54" t="str">
        <f t="shared" si="8"/>
        <v>请在此位置填入税率</v>
      </c>
    </row>
    <row r="137" s="40" customFormat="1" spans="1:8">
      <c r="A137" s="41"/>
      <c r="B137" s="41"/>
      <c r="C137" s="41"/>
      <c r="D137" s="49" t="str">
        <f>IFERROR(VLOOKUP($C137,商品分类目录查找!$A:$B,2,0),"-")</f>
        <v>-</v>
      </c>
      <c r="E137" s="56" t="str">
        <f t="shared" si="9"/>
        <v>-</v>
      </c>
      <c r="F137" s="49" t="str">
        <f t="shared" si="10"/>
        <v>-</v>
      </c>
      <c r="G137" s="49" t="str">
        <f t="shared" si="11"/>
        <v>-</v>
      </c>
      <c r="H137" s="54" t="str">
        <f t="shared" si="8"/>
        <v>请在此位置填入税率</v>
      </c>
    </row>
    <row r="138" s="40" customFormat="1" spans="1:8">
      <c r="A138" s="41"/>
      <c r="B138" s="41"/>
      <c r="C138" s="41"/>
      <c r="D138" s="49" t="str">
        <f>IFERROR(VLOOKUP($C138,商品分类目录查找!$A:$B,2,0),"-")</f>
        <v>-</v>
      </c>
      <c r="E138" s="56" t="str">
        <f t="shared" si="9"/>
        <v>-</v>
      </c>
      <c r="F138" s="49" t="str">
        <f t="shared" si="10"/>
        <v>-</v>
      </c>
      <c r="G138" s="49" t="str">
        <f t="shared" si="11"/>
        <v>-</v>
      </c>
      <c r="H138" s="54" t="str">
        <f t="shared" si="8"/>
        <v>请在此位置填入税率</v>
      </c>
    </row>
    <row r="139" s="40" customFormat="1" spans="1:8">
      <c r="A139" s="41"/>
      <c r="B139" s="41"/>
      <c r="C139" s="41"/>
      <c r="D139" s="49" t="str">
        <f>IFERROR(VLOOKUP($C139,商品分类目录查找!$A:$B,2,0),"-")</f>
        <v>-</v>
      </c>
      <c r="E139" s="56" t="str">
        <f t="shared" si="9"/>
        <v>-</v>
      </c>
      <c r="F139" s="49" t="str">
        <f t="shared" si="10"/>
        <v>-</v>
      </c>
      <c r="G139" s="49" t="str">
        <f t="shared" si="11"/>
        <v>-</v>
      </c>
      <c r="H139" s="54" t="str">
        <f t="shared" si="8"/>
        <v>请在此位置填入税率</v>
      </c>
    </row>
    <row r="140" s="40" customFormat="1" spans="1:8">
      <c r="A140" s="41"/>
      <c r="B140" s="41"/>
      <c r="C140" s="41"/>
      <c r="D140" s="49" t="str">
        <f>IFERROR(VLOOKUP($C140,商品分类目录查找!$A:$B,2,0),"-")</f>
        <v>-</v>
      </c>
      <c r="E140" s="56" t="str">
        <f t="shared" si="9"/>
        <v>-</v>
      </c>
      <c r="F140" s="49" t="str">
        <f t="shared" si="10"/>
        <v>-</v>
      </c>
      <c r="G140" s="49" t="str">
        <f t="shared" si="11"/>
        <v>-</v>
      </c>
      <c r="H140" s="54" t="str">
        <f t="shared" si="8"/>
        <v>请在此位置填入税率</v>
      </c>
    </row>
    <row r="141" s="40" customFormat="1" spans="1:8">
      <c r="A141" s="41"/>
      <c r="B141" s="41"/>
      <c r="C141" s="41"/>
      <c r="D141" s="49" t="str">
        <f>IFERROR(VLOOKUP($C141,商品分类目录查找!$A:$B,2,0),"-")</f>
        <v>-</v>
      </c>
      <c r="E141" s="56" t="str">
        <f t="shared" si="9"/>
        <v>-</v>
      </c>
      <c r="F141" s="49" t="str">
        <f t="shared" si="10"/>
        <v>-</v>
      </c>
      <c r="G141" s="49" t="str">
        <f t="shared" si="11"/>
        <v>-</v>
      </c>
      <c r="H141" s="54" t="str">
        <f t="shared" si="8"/>
        <v>请在此位置填入税率</v>
      </c>
    </row>
    <row r="142" s="40" customFormat="1" spans="1:8">
      <c r="A142" s="41"/>
      <c r="B142" s="41"/>
      <c r="C142" s="41"/>
      <c r="D142" s="49" t="str">
        <f>IFERROR(VLOOKUP($C142,商品分类目录查找!$A:$B,2,0),"-")</f>
        <v>-</v>
      </c>
      <c r="E142" s="56" t="str">
        <f t="shared" si="9"/>
        <v>-</v>
      </c>
      <c r="F142" s="49" t="str">
        <f t="shared" si="10"/>
        <v>-</v>
      </c>
      <c r="G142" s="49" t="str">
        <f t="shared" si="11"/>
        <v>-</v>
      </c>
      <c r="H142" s="54" t="str">
        <f t="shared" si="8"/>
        <v>请在此位置填入税率</v>
      </c>
    </row>
    <row r="143" s="40" customFormat="1" spans="1:8">
      <c r="A143" s="41"/>
      <c r="B143" s="41"/>
      <c r="C143" s="41"/>
      <c r="D143" s="49" t="str">
        <f>IFERROR(VLOOKUP($C143,商品分类目录查找!$A:$B,2,0),"-")</f>
        <v>-</v>
      </c>
      <c r="E143" s="56" t="str">
        <f t="shared" si="9"/>
        <v>-</v>
      </c>
      <c r="F143" s="49" t="str">
        <f t="shared" si="10"/>
        <v>-</v>
      </c>
      <c r="G143" s="49" t="str">
        <f t="shared" si="11"/>
        <v>-</v>
      </c>
      <c r="H143" s="54" t="str">
        <f t="shared" ref="H143:H206" si="12">IF(B143="","请在此位置填入税率","-")</f>
        <v>请在此位置填入税率</v>
      </c>
    </row>
    <row r="144" s="40" customFormat="1" spans="1:8">
      <c r="A144" s="41"/>
      <c r="B144" s="41"/>
      <c r="C144" s="41"/>
      <c r="D144" s="49" t="str">
        <f>IFERROR(VLOOKUP($C144,商品分类目录查找!$A:$B,2,0),"-")</f>
        <v>-</v>
      </c>
      <c r="E144" s="56" t="str">
        <f t="shared" si="9"/>
        <v>-</v>
      </c>
      <c r="F144" s="49" t="str">
        <f t="shared" si="10"/>
        <v>-</v>
      </c>
      <c r="G144" s="49" t="str">
        <f t="shared" si="11"/>
        <v>-</v>
      </c>
      <c r="H144" s="54" t="str">
        <f t="shared" si="12"/>
        <v>请在此位置填入税率</v>
      </c>
    </row>
    <row r="145" s="40" customFormat="1" spans="1:8">
      <c r="A145" s="41"/>
      <c r="B145" s="41"/>
      <c r="C145" s="41"/>
      <c r="D145" s="49" t="str">
        <f>IFERROR(VLOOKUP($C145,商品分类目录查找!$A:$B,2,0),"-")</f>
        <v>-</v>
      </c>
      <c r="E145" s="56" t="str">
        <f t="shared" si="9"/>
        <v>-</v>
      </c>
      <c r="F145" s="49" t="str">
        <f t="shared" si="10"/>
        <v>-</v>
      </c>
      <c r="G145" s="49" t="str">
        <f t="shared" si="11"/>
        <v>-</v>
      </c>
      <c r="H145" s="54" t="str">
        <f t="shared" si="12"/>
        <v>请在此位置填入税率</v>
      </c>
    </row>
    <row r="146" s="40" customFormat="1" spans="1:8">
      <c r="A146" s="41"/>
      <c r="B146" s="41"/>
      <c r="C146" s="41"/>
      <c r="D146" s="49" t="str">
        <f>IFERROR(VLOOKUP($C146,商品分类目录查找!$A:$B,2,0),"-")</f>
        <v>-</v>
      </c>
      <c r="E146" s="56" t="str">
        <f t="shared" si="9"/>
        <v>-</v>
      </c>
      <c r="F146" s="49" t="str">
        <f t="shared" si="10"/>
        <v>-</v>
      </c>
      <c r="G146" s="49" t="str">
        <f t="shared" si="11"/>
        <v>-</v>
      </c>
      <c r="H146" s="54" t="str">
        <f t="shared" si="12"/>
        <v>请在此位置填入税率</v>
      </c>
    </row>
    <row r="147" s="40" customFormat="1" spans="1:8">
      <c r="A147" s="41"/>
      <c r="B147" s="41"/>
      <c r="C147" s="41"/>
      <c r="D147" s="49" t="str">
        <f>IFERROR(VLOOKUP($C147,商品分类目录查找!$A:$B,2,0),"-")</f>
        <v>-</v>
      </c>
      <c r="E147" s="56" t="str">
        <f t="shared" si="9"/>
        <v>-</v>
      </c>
      <c r="F147" s="49" t="str">
        <f t="shared" si="10"/>
        <v>-</v>
      </c>
      <c r="G147" s="49" t="str">
        <f t="shared" si="11"/>
        <v>-</v>
      </c>
      <c r="H147" s="54" t="str">
        <f t="shared" si="12"/>
        <v>请在此位置填入税率</v>
      </c>
    </row>
    <row r="148" s="40" customFormat="1" spans="1:8">
      <c r="A148" s="41"/>
      <c r="B148" s="41"/>
      <c r="C148" s="41"/>
      <c r="D148" s="49" t="str">
        <f>IFERROR(VLOOKUP($C148,商品分类目录查找!$A:$B,2,0),"-")</f>
        <v>-</v>
      </c>
      <c r="E148" s="56" t="str">
        <f t="shared" si="9"/>
        <v>-</v>
      </c>
      <c r="F148" s="49" t="str">
        <f t="shared" si="10"/>
        <v>-</v>
      </c>
      <c r="G148" s="49" t="str">
        <f t="shared" si="11"/>
        <v>-</v>
      </c>
      <c r="H148" s="54" t="str">
        <f t="shared" si="12"/>
        <v>请在此位置填入税率</v>
      </c>
    </row>
    <row r="149" s="40" customFormat="1" spans="1:8">
      <c r="A149" s="41"/>
      <c r="B149" s="41"/>
      <c r="C149" s="41"/>
      <c r="D149" s="49" t="str">
        <f>IFERROR(VLOOKUP($C149,商品分类目录查找!$A:$B,2,0),"-")</f>
        <v>-</v>
      </c>
      <c r="E149" s="56" t="str">
        <f t="shared" si="9"/>
        <v>-</v>
      </c>
      <c r="F149" s="49" t="str">
        <f t="shared" si="10"/>
        <v>-</v>
      </c>
      <c r="G149" s="49" t="str">
        <f t="shared" si="11"/>
        <v>-</v>
      </c>
      <c r="H149" s="54" t="str">
        <f t="shared" si="12"/>
        <v>请在此位置填入税率</v>
      </c>
    </row>
    <row r="150" s="40" customFormat="1" spans="1:8">
      <c r="A150" s="41"/>
      <c r="B150" s="41"/>
      <c r="C150" s="41"/>
      <c r="D150" s="49" t="str">
        <f>IFERROR(VLOOKUP($C150,商品分类目录查找!$A:$B,2,0),"-")</f>
        <v>-</v>
      </c>
      <c r="E150" s="56" t="str">
        <f t="shared" si="9"/>
        <v>-</v>
      </c>
      <c r="F150" s="49" t="str">
        <f t="shared" si="10"/>
        <v>-</v>
      </c>
      <c r="G150" s="49" t="str">
        <f t="shared" si="11"/>
        <v>-</v>
      </c>
      <c r="H150" s="54" t="str">
        <f t="shared" si="12"/>
        <v>请在此位置填入税率</v>
      </c>
    </row>
    <row r="151" s="40" customFormat="1" spans="1:8">
      <c r="A151" s="41"/>
      <c r="B151" s="41"/>
      <c r="C151" s="41"/>
      <c r="D151" s="49" t="str">
        <f>IFERROR(VLOOKUP($C151,商品分类目录查找!$A:$B,2,0),"-")</f>
        <v>-</v>
      </c>
      <c r="E151" s="56" t="str">
        <f t="shared" si="9"/>
        <v>-</v>
      </c>
      <c r="F151" s="49" t="str">
        <f t="shared" si="10"/>
        <v>-</v>
      </c>
      <c r="G151" s="49" t="str">
        <f t="shared" si="11"/>
        <v>-</v>
      </c>
      <c r="H151" s="54" t="str">
        <f t="shared" si="12"/>
        <v>请在此位置填入税率</v>
      </c>
    </row>
    <row r="152" s="40" customFormat="1" spans="1:8">
      <c r="A152" s="41"/>
      <c r="B152" s="41"/>
      <c r="C152" s="41"/>
      <c r="D152" s="49" t="str">
        <f>IFERROR(VLOOKUP($C152,商品分类目录查找!$A:$B,2,0),"-")</f>
        <v>-</v>
      </c>
      <c r="E152" s="56" t="str">
        <f t="shared" si="9"/>
        <v>-</v>
      </c>
      <c r="F152" s="49" t="str">
        <f t="shared" si="10"/>
        <v>-</v>
      </c>
      <c r="G152" s="49" t="str">
        <f t="shared" si="11"/>
        <v>-</v>
      </c>
      <c r="H152" s="54" t="str">
        <f t="shared" si="12"/>
        <v>请在此位置填入税率</v>
      </c>
    </row>
    <row r="153" s="40" customFormat="1" spans="1:8">
      <c r="A153" s="41"/>
      <c r="B153" s="41"/>
      <c r="C153" s="41"/>
      <c r="D153" s="49" t="str">
        <f>IFERROR(VLOOKUP($C153,商品分类目录查找!$A:$B,2,0),"-")</f>
        <v>-</v>
      </c>
      <c r="E153" s="56" t="str">
        <f t="shared" si="9"/>
        <v>-</v>
      </c>
      <c r="F153" s="49" t="str">
        <f t="shared" si="10"/>
        <v>-</v>
      </c>
      <c r="G153" s="49" t="str">
        <f t="shared" si="11"/>
        <v>-</v>
      </c>
      <c r="H153" s="54" t="str">
        <f t="shared" si="12"/>
        <v>请在此位置填入税率</v>
      </c>
    </row>
    <row r="154" s="40" customFormat="1" spans="1:8">
      <c r="A154" s="41"/>
      <c r="B154" s="41"/>
      <c r="C154" s="41"/>
      <c r="D154" s="49" t="str">
        <f>IFERROR(VLOOKUP($C154,商品分类目录查找!$A:$B,2,0),"-")</f>
        <v>-</v>
      </c>
      <c r="E154" s="56" t="str">
        <f t="shared" si="9"/>
        <v>-</v>
      </c>
      <c r="F154" s="49" t="str">
        <f t="shared" si="10"/>
        <v>-</v>
      </c>
      <c r="G154" s="49" t="str">
        <f t="shared" si="11"/>
        <v>-</v>
      </c>
      <c r="H154" s="54" t="str">
        <f t="shared" si="12"/>
        <v>请在此位置填入税率</v>
      </c>
    </row>
    <row r="155" s="40" customFormat="1" spans="1:8">
      <c r="A155" s="41"/>
      <c r="B155" s="41"/>
      <c r="C155" s="41"/>
      <c r="D155" s="49" t="str">
        <f>IFERROR(VLOOKUP($C155,商品分类目录查找!$A:$B,2,0),"-")</f>
        <v>-</v>
      </c>
      <c r="E155" s="56" t="str">
        <f t="shared" si="9"/>
        <v>-</v>
      </c>
      <c r="F155" s="49" t="str">
        <f t="shared" si="10"/>
        <v>-</v>
      </c>
      <c r="G155" s="49" t="str">
        <f t="shared" si="11"/>
        <v>-</v>
      </c>
      <c r="H155" s="54" t="str">
        <f t="shared" si="12"/>
        <v>请在此位置填入税率</v>
      </c>
    </row>
    <row r="156" s="40" customFormat="1" spans="1:8">
      <c r="A156" s="41"/>
      <c r="B156" s="41"/>
      <c r="C156" s="41"/>
      <c r="D156" s="49" t="str">
        <f>IFERROR(VLOOKUP($C156,商品分类目录查找!$A:$B,2,0),"-")</f>
        <v>-</v>
      </c>
      <c r="E156" s="56" t="str">
        <f t="shared" si="9"/>
        <v>-</v>
      </c>
      <c r="F156" s="49" t="str">
        <f t="shared" si="10"/>
        <v>-</v>
      </c>
      <c r="G156" s="49" t="str">
        <f t="shared" si="11"/>
        <v>-</v>
      </c>
      <c r="H156" s="54" t="str">
        <f t="shared" si="12"/>
        <v>请在此位置填入税率</v>
      </c>
    </row>
    <row r="157" s="40" customFormat="1" spans="1:8">
      <c r="A157" s="41"/>
      <c r="B157" s="41"/>
      <c r="C157" s="41"/>
      <c r="D157" s="49" t="str">
        <f>IFERROR(VLOOKUP($C157,商品分类目录查找!$A:$B,2,0),"-")</f>
        <v>-</v>
      </c>
      <c r="E157" s="56" t="str">
        <f t="shared" si="9"/>
        <v>-</v>
      </c>
      <c r="F157" s="49" t="str">
        <f t="shared" si="10"/>
        <v>-</v>
      </c>
      <c r="G157" s="49" t="str">
        <f t="shared" si="11"/>
        <v>-</v>
      </c>
      <c r="H157" s="54" t="str">
        <f t="shared" si="12"/>
        <v>请在此位置填入税率</v>
      </c>
    </row>
    <row r="158" s="40" customFormat="1" spans="1:8">
      <c r="A158" s="41"/>
      <c r="B158" s="41"/>
      <c r="C158" s="41"/>
      <c r="D158" s="49" t="str">
        <f>IFERROR(VLOOKUP($C158,商品分类目录查找!$A:$B,2,0),"-")</f>
        <v>-</v>
      </c>
      <c r="E158" s="56" t="str">
        <f t="shared" si="9"/>
        <v>-</v>
      </c>
      <c r="F158" s="49" t="str">
        <f t="shared" si="10"/>
        <v>-</v>
      </c>
      <c r="G158" s="49" t="str">
        <f t="shared" si="11"/>
        <v>-</v>
      </c>
      <c r="H158" s="54" t="str">
        <f t="shared" si="12"/>
        <v>请在此位置填入税率</v>
      </c>
    </row>
    <row r="159" s="40" customFormat="1" spans="1:8">
      <c r="A159" s="41"/>
      <c r="B159" s="41"/>
      <c r="C159" s="41"/>
      <c r="D159" s="49" t="str">
        <f>IFERROR(VLOOKUP($C159,商品分类目录查找!$A:$B,2,0),"-")</f>
        <v>-</v>
      </c>
      <c r="E159" s="56" t="str">
        <f t="shared" si="9"/>
        <v>-</v>
      </c>
      <c r="F159" s="49" t="str">
        <f t="shared" si="10"/>
        <v>-</v>
      </c>
      <c r="G159" s="49" t="str">
        <f t="shared" si="11"/>
        <v>-</v>
      </c>
      <c r="H159" s="54" t="str">
        <f t="shared" si="12"/>
        <v>请在此位置填入税率</v>
      </c>
    </row>
    <row r="160" s="40" customFormat="1" spans="1:8">
      <c r="A160" s="41"/>
      <c r="B160" s="41"/>
      <c r="C160" s="41"/>
      <c r="D160" s="49" t="str">
        <f>IFERROR(VLOOKUP($C160,商品分类目录查找!$A:$B,2,0),"-")</f>
        <v>-</v>
      </c>
      <c r="E160" s="56" t="str">
        <f t="shared" si="9"/>
        <v>-</v>
      </c>
      <c r="F160" s="49" t="str">
        <f t="shared" si="10"/>
        <v>-</v>
      </c>
      <c r="G160" s="49" t="str">
        <f t="shared" si="11"/>
        <v>-</v>
      </c>
      <c r="H160" s="54" t="str">
        <f t="shared" si="12"/>
        <v>请在此位置填入税率</v>
      </c>
    </row>
    <row r="161" s="40" customFormat="1" spans="1:8">
      <c r="A161" s="41"/>
      <c r="B161" s="41"/>
      <c r="C161" s="41"/>
      <c r="D161" s="49" t="str">
        <f>IFERROR(VLOOKUP($C161,商品分类目录查找!$A:$B,2,0),"-")</f>
        <v>-</v>
      </c>
      <c r="E161" s="56" t="str">
        <f t="shared" si="9"/>
        <v>-</v>
      </c>
      <c r="F161" s="49" t="str">
        <f t="shared" si="10"/>
        <v>-</v>
      </c>
      <c r="G161" s="49" t="str">
        <f t="shared" si="11"/>
        <v>-</v>
      </c>
      <c r="H161" s="54" t="str">
        <f t="shared" si="12"/>
        <v>请在此位置填入税率</v>
      </c>
    </row>
    <row r="162" s="40" customFormat="1" spans="1:8">
      <c r="A162" s="41"/>
      <c r="B162" s="41"/>
      <c r="C162" s="41"/>
      <c r="D162" s="49" t="str">
        <f>IFERROR(VLOOKUP($C162,商品分类目录查找!$A:$B,2,0),"-")</f>
        <v>-</v>
      </c>
      <c r="E162" s="56" t="str">
        <f t="shared" si="9"/>
        <v>-</v>
      </c>
      <c r="F162" s="49" t="str">
        <f t="shared" si="10"/>
        <v>-</v>
      </c>
      <c r="G162" s="49" t="str">
        <f t="shared" si="11"/>
        <v>-</v>
      </c>
      <c r="H162" s="54" t="str">
        <f t="shared" si="12"/>
        <v>请在此位置填入税率</v>
      </c>
    </row>
    <row r="163" s="40" customFormat="1" spans="1:8">
      <c r="A163" s="41"/>
      <c r="B163" s="41"/>
      <c r="C163" s="41"/>
      <c r="D163" s="49" t="str">
        <f>IFERROR(VLOOKUP($C163,商品分类目录查找!$A:$B,2,0),"-")</f>
        <v>-</v>
      </c>
      <c r="E163" s="56" t="str">
        <f t="shared" si="9"/>
        <v>-</v>
      </c>
      <c r="F163" s="49" t="str">
        <f t="shared" si="10"/>
        <v>-</v>
      </c>
      <c r="G163" s="49" t="str">
        <f t="shared" si="11"/>
        <v>-</v>
      </c>
      <c r="H163" s="54" t="str">
        <f t="shared" si="12"/>
        <v>请在此位置填入税率</v>
      </c>
    </row>
    <row r="164" s="40" customFormat="1" spans="1:8">
      <c r="A164" s="41"/>
      <c r="B164" s="41"/>
      <c r="C164" s="41"/>
      <c r="D164" s="49" t="str">
        <f>IFERROR(VLOOKUP($C164,商品分类目录查找!$A:$B,2,0),"-")</f>
        <v>-</v>
      </c>
      <c r="E164" s="56" t="str">
        <f t="shared" si="9"/>
        <v>-</v>
      </c>
      <c r="F164" s="49" t="str">
        <f t="shared" si="10"/>
        <v>-</v>
      </c>
      <c r="G164" s="49" t="str">
        <f t="shared" si="11"/>
        <v>-</v>
      </c>
      <c r="H164" s="54" t="str">
        <f t="shared" si="12"/>
        <v>请在此位置填入税率</v>
      </c>
    </row>
    <row r="165" s="40" customFormat="1" spans="1:8">
      <c r="A165" s="41"/>
      <c r="B165" s="41"/>
      <c r="C165" s="41"/>
      <c r="D165" s="49" t="str">
        <f>IFERROR(VLOOKUP($C165,商品分类目录查找!$A:$B,2,0),"-")</f>
        <v>-</v>
      </c>
      <c r="E165" s="56" t="str">
        <f t="shared" si="9"/>
        <v>-</v>
      </c>
      <c r="F165" s="49" t="str">
        <f t="shared" si="10"/>
        <v>-</v>
      </c>
      <c r="G165" s="49" t="str">
        <f t="shared" si="11"/>
        <v>-</v>
      </c>
      <c r="H165" s="54" t="str">
        <f t="shared" si="12"/>
        <v>请在此位置填入税率</v>
      </c>
    </row>
    <row r="166" s="40" customFormat="1" spans="1:8">
      <c r="A166" s="41"/>
      <c r="B166" s="41"/>
      <c r="C166" s="41"/>
      <c r="D166" s="49" t="str">
        <f>IFERROR(VLOOKUP($C166,商品分类目录查找!$A:$B,2,0),"-")</f>
        <v>-</v>
      </c>
      <c r="E166" s="56" t="str">
        <f t="shared" si="9"/>
        <v>-</v>
      </c>
      <c r="F166" s="49" t="str">
        <f t="shared" si="10"/>
        <v>-</v>
      </c>
      <c r="G166" s="49" t="str">
        <f t="shared" si="11"/>
        <v>-</v>
      </c>
      <c r="H166" s="54" t="str">
        <f t="shared" si="12"/>
        <v>请在此位置填入税率</v>
      </c>
    </row>
    <row r="167" s="40" customFormat="1" spans="1:8">
      <c r="A167" s="41"/>
      <c r="B167" s="41"/>
      <c r="C167" s="41"/>
      <c r="D167" s="49" t="str">
        <f>IFERROR(VLOOKUP($C167,商品分类目录查找!$A:$B,2,0),"-")</f>
        <v>-</v>
      </c>
      <c r="E167" s="56" t="str">
        <f t="shared" si="9"/>
        <v>-</v>
      </c>
      <c r="F167" s="49" t="str">
        <f t="shared" si="10"/>
        <v>-</v>
      </c>
      <c r="G167" s="49" t="str">
        <f t="shared" si="11"/>
        <v>-</v>
      </c>
      <c r="H167" s="54" t="str">
        <f t="shared" si="12"/>
        <v>请在此位置填入税率</v>
      </c>
    </row>
    <row r="168" s="40" customFormat="1" spans="1:8">
      <c r="A168" s="41"/>
      <c r="B168" s="41"/>
      <c r="C168" s="41"/>
      <c r="D168" s="49" t="str">
        <f>IFERROR(VLOOKUP($C168,商品分类目录查找!$A:$B,2,0),"-")</f>
        <v>-</v>
      </c>
      <c r="E168" s="56" t="str">
        <f t="shared" si="9"/>
        <v>-</v>
      </c>
      <c r="F168" s="49" t="str">
        <f t="shared" si="10"/>
        <v>-</v>
      </c>
      <c r="G168" s="49" t="str">
        <f t="shared" si="11"/>
        <v>-</v>
      </c>
      <c r="H168" s="54" t="str">
        <f t="shared" si="12"/>
        <v>请在此位置填入税率</v>
      </c>
    </row>
    <row r="169" s="40" customFormat="1" spans="1:8">
      <c r="A169" s="41"/>
      <c r="B169" s="41"/>
      <c r="C169" s="41"/>
      <c r="D169" s="49" t="str">
        <f>IFERROR(VLOOKUP($C169,商品分类目录查找!$A:$B,2,0),"-")</f>
        <v>-</v>
      </c>
      <c r="E169" s="56" t="str">
        <f t="shared" si="9"/>
        <v>-</v>
      </c>
      <c r="F169" s="49" t="str">
        <f t="shared" si="10"/>
        <v>-</v>
      </c>
      <c r="G169" s="49" t="str">
        <f t="shared" si="11"/>
        <v>-</v>
      </c>
      <c r="H169" s="54" t="str">
        <f t="shared" si="12"/>
        <v>请在此位置填入税率</v>
      </c>
    </row>
    <row r="170" s="40" customFormat="1" spans="1:8">
      <c r="A170" s="41"/>
      <c r="B170" s="41"/>
      <c r="C170" s="41"/>
      <c r="D170" s="49" t="str">
        <f>IFERROR(VLOOKUP($C170,商品分类目录查找!$A:$B,2,0),"-")</f>
        <v>-</v>
      </c>
      <c r="E170" s="56" t="str">
        <f t="shared" si="9"/>
        <v>-</v>
      </c>
      <c r="F170" s="49" t="str">
        <f t="shared" si="10"/>
        <v>-</v>
      </c>
      <c r="G170" s="49" t="str">
        <f t="shared" si="11"/>
        <v>-</v>
      </c>
      <c r="H170" s="54" t="str">
        <f t="shared" si="12"/>
        <v>请在此位置填入税率</v>
      </c>
    </row>
    <row r="171" s="40" customFormat="1" spans="1:8">
      <c r="A171" s="41"/>
      <c r="B171" s="41"/>
      <c r="C171" s="41"/>
      <c r="D171" s="49" t="str">
        <f>IFERROR(VLOOKUP($C171,商品分类目录查找!$A:$B,2,0),"-")</f>
        <v>-</v>
      </c>
      <c r="E171" s="56" t="str">
        <f t="shared" si="9"/>
        <v>-</v>
      </c>
      <c r="F171" s="49" t="str">
        <f t="shared" si="10"/>
        <v>-</v>
      </c>
      <c r="G171" s="49" t="str">
        <f t="shared" si="11"/>
        <v>-</v>
      </c>
      <c r="H171" s="54" t="str">
        <f t="shared" si="12"/>
        <v>请在此位置填入税率</v>
      </c>
    </row>
    <row r="172" s="40" customFormat="1" spans="1:8">
      <c r="A172" s="41"/>
      <c r="B172" s="41"/>
      <c r="C172" s="41"/>
      <c r="D172" s="49" t="str">
        <f>IFERROR(VLOOKUP($C172,商品分类目录查找!$A:$B,2,0),"-")</f>
        <v>-</v>
      </c>
      <c r="E172" s="56" t="str">
        <f t="shared" si="9"/>
        <v>-</v>
      </c>
      <c r="F172" s="49" t="str">
        <f t="shared" si="10"/>
        <v>-</v>
      </c>
      <c r="G172" s="49" t="str">
        <f t="shared" si="11"/>
        <v>-</v>
      </c>
      <c r="H172" s="54" t="str">
        <f t="shared" si="12"/>
        <v>请在此位置填入税率</v>
      </c>
    </row>
    <row r="173" s="40" customFormat="1" spans="1:8">
      <c r="A173" s="41"/>
      <c r="B173" s="41"/>
      <c r="C173" s="41"/>
      <c r="D173" s="49" t="str">
        <f>IFERROR(VLOOKUP($C173,商品分类目录查找!$A:$B,2,0),"-")</f>
        <v>-</v>
      </c>
      <c r="E173" s="56" t="str">
        <f t="shared" si="9"/>
        <v>-</v>
      </c>
      <c r="F173" s="49" t="str">
        <f t="shared" si="10"/>
        <v>-</v>
      </c>
      <c r="G173" s="49" t="str">
        <f t="shared" si="11"/>
        <v>-</v>
      </c>
      <c r="H173" s="54" t="str">
        <f t="shared" si="12"/>
        <v>请在此位置填入税率</v>
      </c>
    </row>
    <row r="174" s="40" customFormat="1" spans="1:8">
      <c r="A174" s="41"/>
      <c r="B174" s="41"/>
      <c r="C174" s="41"/>
      <c r="D174" s="49" t="str">
        <f>IFERROR(VLOOKUP($C174,商品分类目录查找!$A:$B,2,0),"-")</f>
        <v>-</v>
      </c>
      <c r="E174" s="56" t="str">
        <f t="shared" si="9"/>
        <v>-</v>
      </c>
      <c r="F174" s="49" t="str">
        <f t="shared" si="10"/>
        <v>-</v>
      </c>
      <c r="G174" s="49" t="str">
        <f t="shared" si="11"/>
        <v>-</v>
      </c>
      <c r="H174" s="54" t="str">
        <f t="shared" si="12"/>
        <v>请在此位置填入税率</v>
      </c>
    </row>
    <row r="175" s="40" customFormat="1" spans="1:8">
      <c r="A175" s="41"/>
      <c r="B175" s="41"/>
      <c r="C175" s="41"/>
      <c r="D175" s="49" t="str">
        <f>IFERROR(VLOOKUP($C175,商品分类目录查找!$A:$B,2,0),"-")</f>
        <v>-</v>
      </c>
      <c r="E175" s="56" t="str">
        <f t="shared" si="9"/>
        <v>-</v>
      </c>
      <c r="F175" s="49" t="str">
        <f t="shared" si="10"/>
        <v>-</v>
      </c>
      <c r="G175" s="49" t="str">
        <f t="shared" si="11"/>
        <v>-</v>
      </c>
      <c r="H175" s="54" t="str">
        <f t="shared" si="12"/>
        <v>请在此位置填入税率</v>
      </c>
    </row>
    <row r="176" s="40" customFormat="1" spans="1:8">
      <c r="A176" s="41"/>
      <c r="B176" s="41"/>
      <c r="C176" s="41"/>
      <c r="D176" s="49" t="str">
        <f>IFERROR(VLOOKUP($C176,商品分类目录查找!$A:$B,2,0),"-")</f>
        <v>-</v>
      </c>
      <c r="E176" s="56" t="str">
        <f t="shared" si="9"/>
        <v>-</v>
      </c>
      <c r="F176" s="49" t="str">
        <f t="shared" si="10"/>
        <v>-</v>
      </c>
      <c r="G176" s="49" t="str">
        <f t="shared" si="11"/>
        <v>-</v>
      </c>
      <c r="H176" s="54" t="str">
        <f t="shared" si="12"/>
        <v>请在此位置填入税率</v>
      </c>
    </row>
    <row r="177" s="40" customFormat="1" spans="1:8">
      <c r="A177" s="41"/>
      <c r="B177" s="41"/>
      <c r="C177" s="41"/>
      <c r="D177" s="49" t="str">
        <f>IFERROR(VLOOKUP($C177,商品分类目录查找!$A:$B,2,0),"-")</f>
        <v>-</v>
      </c>
      <c r="E177" s="56" t="str">
        <f t="shared" si="9"/>
        <v>-</v>
      </c>
      <c r="F177" s="49" t="str">
        <f t="shared" si="10"/>
        <v>-</v>
      </c>
      <c r="G177" s="49" t="str">
        <f t="shared" si="11"/>
        <v>-</v>
      </c>
      <c r="H177" s="54" t="str">
        <f t="shared" si="12"/>
        <v>请在此位置填入税率</v>
      </c>
    </row>
    <row r="178" s="40" customFormat="1" spans="1:8">
      <c r="A178" s="41"/>
      <c r="B178" s="41"/>
      <c r="C178" s="41"/>
      <c r="D178" s="49" t="str">
        <f>IFERROR(VLOOKUP($C178,商品分类目录查找!$A:$B,2,0),"-")</f>
        <v>-</v>
      </c>
      <c r="E178" s="56" t="str">
        <f t="shared" si="9"/>
        <v>-</v>
      </c>
      <c r="F178" s="49" t="str">
        <f t="shared" si="10"/>
        <v>-</v>
      </c>
      <c r="G178" s="49" t="str">
        <f t="shared" si="11"/>
        <v>-</v>
      </c>
      <c r="H178" s="54" t="str">
        <f t="shared" si="12"/>
        <v>请在此位置填入税率</v>
      </c>
    </row>
    <row r="179" s="40" customFormat="1" spans="1:8">
      <c r="A179" s="41"/>
      <c r="B179" s="41"/>
      <c r="C179" s="41"/>
      <c r="D179" s="49" t="str">
        <f>IFERROR(VLOOKUP($C179,商品分类目录查找!$A:$B,2,0),"-")</f>
        <v>-</v>
      </c>
      <c r="E179" s="56" t="str">
        <f t="shared" si="9"/>
        <v>-</v>
      </c>
      <c r="F179" s="49" t="str">
        <f t="shared" si="10"/>
        <v>-</v>
      </c>
      <c r="G179" s="49" t="str">
        <f t="shared" si="11"/>
        <v>-</v>
      </c>
      <c r="H179" s="54" t="str">
        <f t="shared" si="12"/>
        <v>请在此位置填入税率</v>
      </c>
    </row>
    <row r="180" s="40" customFormat="1" spans="1:8">
      <c r="A180" s="41"/>
      <c r="B180" s="41"/>
      <c r="C180" s="41"/>
      <c r="D180" s="49" t="str">
        <f>IFERROR(VLOOKUP($C180,商品分类目录查找!$A:$B,2,0),"-")</f>
        <v>-</v>
      </c>
      <c r="E180" s="56" t="str">
        <f t="shared" si="9"/>
        <v>-</v>
      </c>
      <c r="F180" s="49" t="str">
        <f t="shared" si="10"/>
        <v>-</v>
      </c>
      <c r="G180" s="49" t="str">
        <f t="shared" si="11"/>
        <v>-</v>
      </c>
      <c r="H180" s="54" t="str">
        <f t="shared" si="12"/>
        <v>请在此位置填入税率</v>
      </c>
    </row>
    <row r="181" s="40" customFormat="1" spans="1:8">
      <c r="A181" s="41"/>
      <c r="B181" s="41"/>
      <c r="C181" s="41"/>
      <c r="D181" s="49" t="str">
        <f>IFERROR(VLOOKUP($C181,商品分类目录查找!$A:$B,2,0),"-")</f>
        <v>-</v>
      </c>
      <c r="E181" s="56" t="str">
        <f t="shared" si="9"/>
        <v>-</v>
      </c>
      <c r="F181" s="49" t="str">
        <f t="shared" si="10"/>
        <v>-</v>
      </c>
      <c r="G181" s="49" t="str">
        <f t="shared" si="11"/>
        <v>-</v>
      </c>
      <c r="H181" s="54" t="str">
        <f t="shared" si="12"/>
        <v>请在此位置填入税率</v>
      </c>
    </row>
    <row r="182" s="40" customFormat="1" spans="1:8">
      <c r="A182" s="41"/>
      <c r="B182" s="41"/>
      <c r="C182" s="41"/>
      <c r="D182" s="49" t="str">
        <f>IFERROR(VLOOKUP($C182,商品分类目录查找!$A:$B,2,0),"-")</f>
        <v>-</v>
      </c>
      <c r="E182" s="56" t="str">
        <f t="shared" si="9"/>
        <v>-</v>
      </c>
      <c r="F182" s="49" t="str">
        <f t="shared" si="10"/>
        <v>-</v>
      </c>
      <c r="G182" s="49" t="str">
        <f t="shared" si="11"/>
        <v>-</v>
      </c>
      <c r="H182" s="54" t="str">
        <f t="shared" si="12"/>
        <v>请在此位置填入税率</v>
      </c>
    </row>
    <row r="183" s="40" customFormat="1" spans="1:8">
      <c r="A183" s="41"/>
      <c r="B183" s="41"/>
      <c r="C183" s="41"/>
      <c r="D183" s="49" t="str">
        <f>IFERROR(VLOOKUP($C183,商品分类目录查找!$A:$B,2,0),"-")</f>
        <v>-</v>
      </c>
      <c r="E183" s="56" t="str">
        <f t="shared" si="9"/>
        <v>-</v>
      </c>
      <c r="F183" s="49" t="str">
        <f t="shared" si="10"/>
        <v>-</v>
      </c>
      <c r="G183" s="49" t="str">
        <f t="shared" si="11"/>
        <v>-</v>
      </c>
      <c r="H183" s="54" t="str">
        <f t="shared" si="12"/>
        <v>请在此位置填入税率</v>
      </c>
    </row>
    <row r="184" s="40" customFormat="1" spans="1:8">
      <c r="A184" s="41"/>
      <c r="B184" s="41"/>
      <c r="C184" s="41"/>
      <c r="D184" s="49" t="str">
        <f>IFERROR(VLOOKUP($C184,商品分类目录查找!$A:$B,2,0),"-")</f>
        <v>-</v>
      </c>
      <c r="E184" s="56" t="str">
        <f t="shared" si="9"/>
        <v>-</v>
      </c>
      <c r="F184" s="49" t="str">
        <f t="shared" si="10"/>
        <v>-</v>
      </c>
      <c r="G184" s="49" t="str">
        <f t="shared" si="11"/>
        <v>-</v>
      </c>
      <c r="H184" s="54" t="str">
        <f t="shared" si="12"/>
        <v>请在此位置填入税率</v>
      </c>
    </row>
    <row r="185" s="40" customFormat="1" spans="1:8">
      <c r="A185" s="41"/>
      <c r="B185" s="41"/>
      <c r="C185" s="41"/>
      <c r="D185" s="49" t="str">
        <f>IFERROR(VLOOKUP($C185,商品分类目录查找!$A:$B,2,0),"-")</f>
        <v>-</v>
      </c>
      <c r="E185" s="56" t="str">
        <f t="shared" si="9"/>
        <v>-</v>
      </c>
      <c r="F185" s="49" t="str">
        <f t="shared" si="10"/>
        <v>-</v>
      </c>
      <c r="G185" s="49" t="str">
        <f t="shared" si="11"/>
        <v>-</v>
      </c>
      <c r="H185" s="54" t="str">
        <f t="shared" si="12"/>
        <v>请在此位置填入税率</v>
      </c>
    </row>
    <row r="186" s="40" customFormat="1" spans="1:8">
      <c r="A186" s="41"/>
      <c r="B186" s="41"/>
      <c r="C186" s="41"/>
      <c r="D186" s="49" t="str">
        <f>IFERROR(VLOOKUP($C186,商品分类目录查找!$A:$B,2,0),"-")</f>
        <v>-</v>
      </c>
      <c r="E186" s="56" t="str">
        <f t="shared" si="9"/>
        <v>-</v>
      </c>
      <c r="F186" s="49" t="str">
        <f t="shared" si="10"/>
        <v>-</v>
      </c>
      <c r="G186" s="49" t="str">
        <f t="shared" si="11"/>
        <v>-</v>
      </c>
      <c r="H186" s="54" t="str">
        <f t="shared" si="12"/>
        <v>请在此位置填入税率</v>
      </c>
    </row>
    <row r="187" s="40" customFormat="1" spans="1:8">
      <c r="A187" s="41"/>
      <c r="B187" s="41"/>
      <c r="C187" s="41"/>
      <c r="D187" s="49" t="str">
        <f>IFERROR(VLOOKUP($C187,商品分类目录查找!$A:$B,2,0),"-")</f>
        <v>-</v>
      </c>
      <c r="E187" s="56" t="str">
        <f t="shared" si="9"/>
        <v>-</v>
      </c>
      <c r="F187" s="49" t="str">
        <f t="shared" si="10"/>
        <v>-</v>
      </c>
      <c r="G187" s="49" t="str">
        <f t="shared" si="11"/>
        <v>-</v>
      </c>
      <c r="H187" s="54" t="str">
        <f t="shared" si="12"/>
        <v>请在此位置填入税率</v>
      </c>
    </row>
    <row r="188" s="40" customFormat="1" spans="1:8">
      <c r="A188" s="41"/>
      <c r="B188" s="41"/>
      <c r="C188" s="41"/>
      <c r="D188" s="49" t="str">
        <f>IFERROR(VLOOKUP($C188,商品分类目录查找!$A:$B,2,0),"-")</f>
        <v>-</v>
      </c>
      <c r="E188" s="56" t="str">
        <f t="shared" si="9"/>
        <v>-</v>
      </c>
      <c r="F188" s="49" t="str">
        <f t="shared" si="10"/>
        <v>-</v>
      </c>
      <c r="G188" s="49" t="str">
        <f t="shared" si="11"/>
        <v>-</v>
      </c>
      <c r="H188" s="54" t="str">
        <f t="shared" si="12"/>
        <v>请在此位置填入税率</v>
      </c>
    </row>
    <row r="189" s="40" customFormat="1" spans="1:8">
      <c r="A189" s="41"/>
      <c r="B189" s="41"/>
      <c r="C189" s="41"/>
      <c r="D189" s="49" t="str">
        <f>IFERROR(VLOOKUP($C189,商品分类目录查找!$A:$B,2,0),"-")</f>
        <v>-</v>
      </c>
      <c r="E189" s="56" t="str">
        <f t="shared" si="9"/>
        <v>-</v>
      </c>
      <c r="F189" s="49" t="str">
        <f t="shared" si="10"/>
        <v>-</v>
      </c>
      <c r="G189" s="49" t="str">
        <f t="shared" si="11"/>
        <v>-</v>
      </c>
      <c r="H189" s="54" t="str">
        <f t="shared" si="12"/>
        <v>请在此位置填入税率</v>
      </c>
    </row>
    <row r="190" s="40" customFormat="1" spans="1:8">
      <c r="A190" s="41"/>
      <c r="B190" s="41"/>
      <c r="C190" s="41"/>
      <c r="D190" s="49" t="str">
        <f>IFERROR(VLOOKUP($C190,商品分类目录查找!$A:$B,2,0),"-")</f>
        <v>-</v>
      </c>
      <c r="E190" s="56" t="str">
        <f t="shared" si="9"/>
        <v>-</v>
      </c>
      <c r="F190" s="49" t="str">
        <f t="shared" si="10"/>
        <v>-</v>
      </c>
      <c r="G190" s="49" t="str">
        <f t="shared" si="11"/>
        <v>-</v>
      </c>
      <c r="H190" s="54" t="str">
        <f t="shared" si="12"/>
        <v>请在此位置填入税率</v>
      </c>
    </row>
    <row r="191" s="40" customFormat="1" spans="1:8">
      <c r="A191" s="41"/>
      <c r="B191" s="41"/>
      <c r="C191" s="41"/>
      <c r="D191" s="49" t="str">
        <f>IFERROR(VLOOKUP($C191,商品分类目录查找!$A:$B,2,0),"-")</f>
        <v>-</v>
      </c>
      <c r="E191" s="56" t="str">
        <f t="shared" si="9"/>
        <v>-</v>
      </c>
      <c r="F191" s="49" t="str">
        <f t="shared" si="10"/>
        <v>-</v>
      </c>
      <c r="G191" s="49" t="str">
        <f t="shared" si="11"/>
        <v>-</v>
      </c>
      <c r="H191" s="54" t="str">
        <f t="shared" si="12"/>
        <v>请在此位置填入税率</v>
      </c>
    </row>
    <row r="192" s="40" customFormat="1" spans="1:8">
      <c r="A192" s="41"/>
      <c r="B192" s="41"/>
      <c r="C192" s="41"/>
      <c r="D192" s="49" t="str">
        <f>IFERROR(VLOOKUP($C192,商品分类目录查找!$A:$B,2,0),"-")</f>
        <v>-</v>
      </c>
      <c r="E192" s="56" t="str">
        <f t="shared" si="9"/>
        <v>-</v>
      </c>
      <c r="F192" s="49" t="str">
        <f t="shared" si="10"/>
        <v>-</v>
      </c>
      <c r="G192" s="49" t="str">
        <f t="shared" si="11"/>
        <v>-</v>
      </c>
      <c r="H192" s="54" t="str">
        <f t="shared" si="12"/>
        <v>请在此位置填入税率</v>
      </c>
    </row>
    <row r="193" s="40" customFormat="1" spans="1:8">
      <c r="A193" s="41"/>
      <c r="B193" s="41"/>
      <c r="C193" s="41"/>
      <c r="D193" s="49" t="str">
        <f>IFERROR(VLOOKUP($C193,商品分类目录查找!$A:$B,2,0),"-")</f>
        <v>-</v>
      </c>
      <c r="E193" s="56" t="str">
        <f t="shared" si="9"/>
        <v>-</v>
      </c>
      <c r="F193" s="49" t="str">
        <f t="shared" si="10"/>
        <v>-</v>
      </c>
      <c r="G193" s="49" t="str">
        <f t="shared" si="11"/>
        <v>-</v>
      </c>
      <c r="H193" s="54" t="str">
        <f t="shared" si="12"/>
        <v>请在此位置填入税率</v>
      </c>
    </row>
    <row r="194" s="40" customFormat="1" spans="1:8">
      <c r="A194" s="41"/>
      <c r="B194" s="41"/>
      <c r="C194" s="41"/>
      <c r="D194" s="49" t="str">
        <f>IFERROR(VLOOKUP($C194,商品分类目录查找!$A:$B,2,0),"-")</f>
        <v>-</v>
      </c>
      <c r="E194" s="56" t="str">
        <f t="shared" ref="E194:E257" si="13">LEFT(D194,4)</f>
        <v>-</v>
      </c>
      <c r="F194" s="49" t="str">
        <f t="shared" ref="F194:F257" si="14">LEFT($D194,3)</f>
        <v>-</v>
      </c>
      <c r="G194" s="49" t="str">
        <f t="shared" ref="G194:G257" si="15">LEFT($D194,2)</f>
        <v>-</v>
      </c>
      <c r="H194" s="54" t="str">
        <f t="shared" si="12"/>
        <v>请在此位置填入税率</v>
      </c>
    </row>
    <row r="195" s="40" customFormat="1" spans="1:8">
      <c r="A195" s="41"/>
      <c r="B195" s="41"/>
      <c r="C195" s="41"/>
      <c r="D195" s="49" t="str">
        <f>IFERROR(VLOOKUP($C195,商品分类目录查找!$A:$B,2,0),"-")</f>
        <v>-</v>
      </c>
      <c r="E195" s="56" t="str">
        <f t="shared" si="13"/>
        <v>-</v>
      </c>
      <c r="F195" s="49" t="str">
        <f t="shared" si="14"/>
        <v>-</v>
      </c>
      <c r="G195" s="49" t="str">
        <f t="shared" si="15"/>
        <v>-</v>
      </c>
      <c r="H195" s="54" t="str">
        <f t="shared" si="12"/>
        <v>请在此位置填入税率</v>
      </c>
    </row>
    <row r="196" s="40" customFormat="1" spans="1:8">
      <c r="A196" s="41"/>
      <c r="B196" s="41"/>
      <c r="C196" s="41"/>
      <c r="D196" s="49" t="str">
        <f>IFERROR(VLOOKUP($C196,商品分类目录查找!$A:$B,2,0),"-")</f>
        <v>-</v>
      </c>
      <c r="E196" s="56" t="str">
        <f t="shared" si="13"/>
        <v>-</v>
      </c>
      <c r="F196" s="49" t="str">
        <f t="shared" si="14"/>
        <v>-</v>
      </c>
      <c r="G196" s="49" t="str">
        <f t="shared" si="15"/>
        <v>-</v>
      </c>
      <c r="H196" s="54" t="str">
        <f t="shared" si="12"/>
        <v>请在此位置填入税率</v>
      </c>
    </row>
    <row r="197" s="40" customFormat="1" spans="1:8">
      <c r="A197" s="41"/>
      <c r="B197" s="41"/>
      <c r="C197" s="41"/>
      <c r="D197" s="49" t="str">
        <f>IFERROR(VLOOKUP($C197,商品分类目录查找!$A:$B,2,0),"-")</f>
        <v>-</v>
      </c>
      <c r="E197" s="56" t="str">
        <f t="shared" si="13"/>
        <v>-</v>
      </c>
      <c r="F197" s="49" t="str">
        <f t="shared" si="14"/>
        <v>-</v>
      </c>
      <c r="G197" s="49" t="str">
        <f t="shared" si="15"/>
        <v>-</v>
      </c>
      <c r="H197" s="54" t="str">
        <f t="shared" si="12"/>
        <v>请在此位置填入税率</v>
      </c>
    </row>
    <row r="198" s="40" customFormat="1" spans="1:8">
      <c r="A198" s="41"/>
      <c r="B198" s="41"/>
      <c r="C198" s="41"/>
      <c r="D198" s="49" t="str">
        <f>IFERROR(VLOOKUP($C198,商品分类目录查找!$A:$B,2,0),"-")</f>
        <v>-</v>
      </c>
      <c r="E198" s="56" t="str">
        <f t="shared" si="13"/>
        <v>-</v>
      </c>
      <c r="F198" s="49" t="str">
        <f t="shared" si="14"/>
        <v>-</v>
      </c>
      <c r="G198" s="49" t="str">
        <f t="shared" si="15"/>
        <v>-</v>
      </c>
      <c r="H198" s="54" t="str">
        <f t="shared" si="12"/>
        <v>请在此位置填入税率</v>
      </c>
    </row>
    <row r="199" s="40" customFormat="1" spans="1:8">
      <c r="A199" s="41"/>
      <c r="B199" s="41"/>
      <c r="C199" s="41"/>
      <c r="D199" s="49" t="str">
        <f>IFERROR(VLOOKUP($C199,商品分类目录查找!$A:$B,2,0),"-")</f>
        <v>-</v>
      </c>
      <c r="E199" s="56" t="str">
        <f t="shared" si="13"/>
        <v>-</v>
      </c>
      <c r="F199" s="49" t="str">
        <f t="shared" si="14"/>
        <v>-</v>
      </c>
      <c r="G199" s="49" t="str">
        <f t="shared" si="15"/>
        <v>-</v>
      </c>
      <c r="H199" s="54" t="str">
        <f t="shared" si="12"/>
        <v>请在此位置填入税率</v>
      </c>
    </row>
    <row r="200" s="40" customFormat="1" spans="1:8">
      <c r="A200" s="41"/>
      <c r="B200" s="41"/>
      <c r="C200" s="41"/>
      <c r="D200" s="49" t="str">
        <f>IFERROR(VLOOKUP($C200,商品分类目录查找!$A:$B,2,0),"-")</f>
        <v>-</v>
      </c>
      <c r="E200" s="56" t="str">
        <f t="shared" si="13"/>
        <v>-</v>
      </c>
      <c r="F200" s="49" t="str">
        <f t="shared" si="14"/>
        <v>-</v>
      </c>
      <c r="G200" s="49" t="str">
        <f t="shared" si="15"/>
        <v>-</v>
      </c>
      <c r="H200" s="54" t="str">
        <f t="shared" si="12"/>
        <v>请在此位置填入税率</v>
      </c>
    </row>
    <row r="201" s="40" customFormat="1" spans="1:8">
      <c r="A201" s="41"/>
      <c r="B201" s="41"/>
      <c r="C201" s="41"/>
      <c r="D201" s="49" t="str">
        <f>IFERROR(VLOOKUP($C201,商品分类目录查找!$A:$B,2,0),"-")</f>
        <v>-</v>
      </c>
      <c r="E201" s="56" t="str">
        <f t="shared" si="13"/>
        <v>-</v>
      </c>
      <c r="F201" s="49" t="str">
        <f t="shared" si="14"/>
        <v>-</v>
      </c>
      <c r="G201" s="49" t="str">
        <f t="shared" si="15"/>
        <v>-</v>
      </c>
      <c r="H201" s="54" t="str">
        <f t="shared" si="12"/>
        <v>请在此位置填入税率</v>
      </c>
    </row>
    <row r="202" s="40" customFormat="1" spans="1:8">
      <c r="A202" s="41"/>
      <c r="B202" s="41"/>
      <c r="C202" s="41"/>
      <c r="D202" s="49" t="str">
        <f>IFERROR(VLOOKUP($C202,商品分类目录查找!$A:$B,2,0),"-")</f>
        <v>-</v>
      </c>
      <c r="E202" s="56" t="str">
        <f t="shared" si="13"/>
        <v>-</v>
      </c>
      <c r="F202" s="49" t="str">
        <f t="shared" si="14"/>
        <v>-</v>
      </c>
      <c r="G202" s="49" t="str">
        <f t="shared" si="15"/>
        <v>-</v>
      </c>
      <c r="H202" s="54" t="str">
        <f t="shared" si="12"/>
        <v>请在此位置填入税率</v>
      </c>
    </row>
    <row r="203" s="40" customFormat="1" spans="1:8">
      <c r="A203" s="41"/>
      <c r="B203" s="41"/>
      <c r="C203" s="41"/>
      <c r="D203" s="49" t="str">
        <f>IFERROR(VLOOKUP($C203,商品分类目录查找!$A:$B,2,0),"-")</f>
        <v>-</v>
      </c>
      <c r="E203" s="56" t="str">
        <f t="shared" si="13"/>
        <v>-</v>
      </c>
      <c r="F203" s="49" t="str">
        <f t="shared" si="14"/>
        <v>-</v>
      </c>
      <c r="G203" s="49" t="str">
        <f t="shared" si="15"/>
        <v>-</v>
      </c>
      <c r="H203" s="54" t="str">
        <f t="shared" si="12"/>
        <v>请在此位置填入税率</v>
      </c>
    </row>
    <row r="204" s="40" customFormat="1" spans="1:8">
      <c r="A204" s="41"/>
      <c r="B204" s="41"/>
      <c r="C204" s="41"/>
      <c r="D204" s="49" t="str">
        <f>IFERROR(VLOOKUP($C204,商品分类目录查找!$A:$B,2,0),"-")</f>
        <v>-</v>
      </c>
      <c r="E204" s="56" t="str">
        <f t="shared" si="13"/>
        <v>-</v>
      </c>
      <c r="F204" s="49" t="str">
        <f t="shared" si="14"/>
        <v>-</v>
      </c>
      <c r="G204" s="49" t="str">
        <f t="shared" si="15"/>
        <v>-</v>
      </c>
      <c r="H204" s="54" t="str">
        <f t="shared" si="12"/>
        <v>请在此位置填入税率</v>
      </c>
    </row>
    <row r="205" s="40" customFormat="1" spans="1:8">
      <c r="A205" s="41"/>
      <c r="B205" s="41"/>
      <c r="C205" s="41"/>
      <c r="D205" s="49" t="str">
        <f>IFERROR(VLOOKUP($C205,商品分类目录查找!$A:$B,2,0),"-")</f>
        <v>-</v>
      </c>
      <c r="E205" s="56" t="str">
        <f t="shared" si="13"/>
        <v>-</v>
      </c>
      <c r="F205" s="49" t="str">
        <f t="shared" si="14"/>
        <v>-</v>
      </c>
      <c r="G205" s="49" t="str">
        <f t="shared" si="15"/>
        <v>-</v>
      </c>
      <c r="H205" s="54" t="str">
        <f t="shared" si="12"/>
        <v>请在此位置填入税率</v>
      </c>
    </row>
    <row r="206" s="40" customFormat="1" spans="1:8">
      <c r="A206" s="41"/>
      <c r="B206" s="41"/>
      <c r="C206" s="41"/>
      <c r="D206" s="49" t="str">
        <f>IFERROR(VLOOKUP($C206,商品分类目录查找!$A:$B,2,0),"-")</f>
        <v>-</v>
      </c>
      <c r="E206" s="56" t="str">
        <f t="shared" si="13"/>
        <v>-</v>
      </c>
      <c r="F206" s="49" t="str">
        <f t="shared" si="14"/>
        <v>-</v>
      </c>
      <c r="G206" s="49" t="str">
        <f t="shared" si="15"/>
        <v>-</v>
      </c>
      <c r="H206" s="54" t="str">
        <f t="shared" si="12"/>
        <v>请在此位置填入税率</v>
      </c>
    </row>
    <row r="207" s="40" customFormat="1" spans="1:8">
      <c r="A207" s="41"/>
      <c r="B207" s="41"/>
      <c r="C207" s="41"/>
      <c r="D207" s="49" t="str">
        <f>IFERROR(VLOOKUP($C207,商品分类目录查找!$A:$B,2,0),"-")</f>
        <v>-</v>
      </c>
      <c r="E207" s="56" t="str">
        <f t="shared" si="13"/>
        <v>-</v>
      </c>
      <c r="F207" s="49" t="str">
        <f t="shared" si="14"/>
        <v>-</v>
      </c>
      <c r="G207" s="49" t="str">
        <f t="shared" si="15"/>
        <v>-</v>
      </c>
      <c r="H207" s="54" t="str">
        <f t="shared" ref="H207:H270" si="16">IF(B207="","请在此位置填入税率","-")</f>
        <v>请在此位置填入税率</v>
      </c>
    </row>
    <row r="208" s="40" customFormat="1" spans="1:8">
      <c r="A208" s="41"/>
      <c r="B208" s="41"/>
      <c r="C208" s="41"/>
      <c r="D208" s="49" t="str">
        <f>IFERROR(VLOOKUP($C208,商品分类目录查找!$A:$B,2,0),"-")</f>
        <v>-</v>
      </c>
      <c r="E208" s="56" t="str">
        <f t="shared" si="13"/>
        <v>-</v>
      </c>
      <c r="F208" s="49" t="str">
        <f t="shared" si="14"/>
        <v>-</v>
      </c>
      <c r="G208" s="49" t="str">
        <f t="shared" si="15"/>
        <v>-</v>
      </c>
      <c r="H208" s="54" t="str">
        <f t="shared" si="16"/>
        <v>请在此位置填入税率</v>
      </c>
    </row>
    <row r="209" s="40" customFormat="1" spans="1:8">
      <c r="A209" s="41"/>
      <c r="B209" s="41"/>
      <c r="C209" s="41"/>
      <c r="D209" s="49" t="str">
        <f>IFERROR(VLOOKUP($C209,商品分类目录查找!$A:$B,2,0),"-")</f>
        <v>-</v>
      </c>
      <c r="E209" s="56" t="str">
        <f t="shared" si="13"/>
        <v>-</v>
      </c>
      <c r="F209" s="49" t="str">
        <f t="shared" si="14"/>
        <v>-</v>
      </c>
      <c r="G209" s="49" t="str">
        <f t="shared" si="15"/>
        <v>-</v>
      </c>
      <c r="H209" s="54" t="str">
        <f t="shared" si="16"/>
        <v>请在此位置填入税率</v>
      </c>
    </row>
    <row r="210" s="40" customFormat="1" spans="1:8">
      <c r="A210" s="41"/>
      <c r="B210" s="41"/>
      <c r="C210" s="41"/>
      <c r="D210" s="49" t="str">
        <f>IFERROR(VLOOKUP($C210,商品分类目录查找!$A:$B,2,0),"-")</f>
        <v>-</v>
      </c>
      <c r="E210" s="56" t="str">
        <f t="shared" si="13"/>
        <v>-</v>
      </c>
      <c r="F210" s="49" t="str">
        <f t="shared" si="14"/>
        <v>-</v>
      </c>
      <c r="G210" s="49" t="str">
        <f t="shared" si="15"/>
        <v>-</v>
      </c>
      <c r="H210" s="54" t="str">
        <f t="shared" si="16"/>
        <v>请在此位置填入税率</v>
      </c>
    </row>
    <row r="211" s="40" customFormat="1" spans="1:8">
      <c r="A211" s="41"/>
      <c r="B211" s="41"/>
      <c r="C211" s="41"/>
      <c r="D211" s="49" t="str">
        <f>IFERROR(VLOOKUP($C211,商品分类目录查找!$A:$B,2,0),"-")</f>
        <v>-</v>
      </c>
      <c r="E211" s="56" t="str">
        <f t="shared" si="13"/>
        <v>-</v>
      </c>
      <c r="F211" s="49" t="str">
        <f t="shared" si="14"/>
        <v>-</v>
      </c>
      <c r="G211" s="49" t="str">
        <f t="shared" si="15"/>
        <v>-</v>
      </c>
      <c r="H211" s="54" t="str">
        <f t="shared" si="16"/>
        <v>请在此位置填入税率</v>
      </c>
    </row>
    <row r="212" s="40" customFormat="1" spans="1:8">
      <c r="A212" s="41"/>
      <c r="B212" s="41"/>
      <c r="C212" s="41"/>
      <c r="D212" s="49" t="str">
        <f>IFERROR(VLOOKUP($C212,商品分类目录查找!$A:$B,2,0),"-")</f>
        <v>-</v>
      </c>
      <c r="E212" s="56" t="str">
        <f t="shared" si="13"/>
        <v>-</v>
      </c>
      <c r="F212" s="49" t="str">
        <f t="shared" si="14"/>
        <v>-</v>
      </c>
      <c r="G212" s="49" t="str">
        <f t="shared" si="15"/>
        <v>-</v>
      </c>
      <c r="H212" s="54" t="str">
        <f t="shared" si="16"/>
        <v>请在此位置填入税率</v>
      </c>
    </row>
    <row r="213" s="40" customFormat="1" spans="1:8">
      <c r="A213" s="41"/>
      <c r="B213" s="41"/>
      <c r="C213" s="41"/>
      <c r="D213" s="49" t="str">
        <f>IFERROR(VLOOKUP($C213,商品分类目录查找!$A:$B,2,0),"-")</f>
        <v>-</v>
      </c>
      <c r="E213" s="56" t="str">
        <f t="shared" si="13"/>
        <v>-</v>
      </c>
      <c r="F213" s="49" t="str">
        <f t="shared" si="14"/>
        <v>-</v>
      </c>
      <c r="G213" s="49" t="str">
        <f t="shared" si="15"/>
        <v>-</v>
      </c>
      <c r="H213" s="54" t="str">
        <f t="shared" si="16"/>
        <v>请在此位置填入税率</v>
      </c>
    </row>
    <row r="214" s="40" customFormat="1" spans="1:8">
      <c r="A214" s="41"/>
      <c r="B214" s="41"/>
      <c r="C214" s="41"/>
      <c r="D214" s="49" t="str">
        <f>IFERROR(VLOOKUP($C214,商品分类目录查找!$A:$B,2,0),"-")</f>
        <v>-</v>
      </c>
      <c r="E214" s="56" t="str">
        <f t="shared" si="13"/>
        <v>-</v>
      </c>
      <c r="F214" s="49" t="str">
        <f t="shared" si="14"/>
        <v>-</v>
      </c>
      <c r="G214" s="49" t="str">
        <f t="shared" si="15"/>
        <v>-</v>
      </c>
      <c r="H214" s="54" t="str">
        <f t="shared" si="16"/>
        <v>请在此位置填入税率</v>
      </c>
    </row>
    <row r="215" s="40" customFormat="1" spans="1:8">
      <c r="A215" s="41"/>
      <c r="B215" s="41"/>
      <c r="C215" s="41"/>
      <c r="D215" s="49" t="str">
        <f>IFERROR(VLOOKUP($C215,商品分类目录查找!$A:$B,2,0),"-")</f>
        <v>-</v>
      </c>
      <c r="E215" s="56" t="str">
        <f t="shared" si="13"/>
        <v>-</v>
      </c>
      <c r="F215" s="49" t="str">
        <f t="shared" si="14"/>
        <v>-</v>
      </c>
      <c r="G215" s="49" t="str">
        <f t="shared" si="15"/>
        <v>-</v>
      </c>
      <c r="H215" s="54" t="str">
        <f t="shared" si="16"/>
        <v>请在此位置填入税率</v>
      </c>
    </row>
    <row r="216" s="40" customFormat="1" spans="1:8">
      <c r="A216" s="41"/>
      <c r="B216" s="41"/>
      <c r="C216" s="41"/>
      <c r="D216" s="49" t="str">
        <f>IFERROR(VLOOKUP($C216,商品分类目录查找!$A:$B,2,0),"-")</f>
        <v>-</v>
      </c>
      <c r="E216" s="56" t="str">
        <f t="shared" si="13"/>
        <v>-</v>
      </c>
      <c r="F216" s="49" t="str">
        <f t="shared" si="14"/>
        <v>-</v>
      </c>
      <c r="G216" s="49" t="str">
        <f t="shared" si="15"/>
        <v>-</v>
      </c>
      <c r="H216" s="54" t="str">
        <f t="shared" si="16"/>
        <v>请在此位置填入税率</v>
      </c>
    </row>
    <row r="217" s="40" customFormat="1" spans="1:8">
      <c r="A217" s="41"/>
      <c r="B217" s="41"/>
      <c r="C217" s="41"/>
      <c r="D217" s="49" t="str">
        <f>IFERROR(VLOOKUP($C217,商品分类目录查找!$A:$B,2,0),"-")</f>
        <v>-</v>
      </c>
      <c r="E217" s="56" t="str">
        <f t="shared" si="13"/>
        <v>-</v>
      </c>
      <c r="F217" s="49" t="str">
        <f t="shared" si="14"/>
        <v>-</v>
      </c>
      <c r="G217" s="49" t="str">
        <f t="shared" si="15"/>
        <v>-</v>
      </c>
      <c r="H217" s="54" t="str">
        <f t="shared" si="16"/>
        <v>请在此位置填入税率</v>
      </c>
    </row>
    <row r="218" s="40" customFormat="1" spans="1:8">
      <c r="A218" s="41"/>
      <c r="B218" s="41"/>
      <c r="C218" s="41"/>
      <c r="D218" s="49" t="str">
        <f>IFERROR(VLOOKUP($C218,商品分类目录查找!$A:$B,2,0),"-")</f>
        <v>-</v>
      </c>
      <c r="E218" s="56" t="str">
        <f t="shared" si="13"/>
        <v>-</v>
      </c>
      <c r="F218" s="49" t="str">
        <f t="shared" si="14"/>
        <v>-</v>
      </c>
      <c r="G218" s="49" t="str">
        <f t="shared" si="15"/>
        <v>-</v>
      </c>
      <c r="H218" s="54" t="str">
        <f t="shared" si="16"/>
        <v>请在此位置填入税率</v>
      </c>
    </row>
    <row r="219" s="40" customFormat="1" spans="1:8">
      <c r="A219" s="41"/>
      <c r="B219" s="41"/>
      <c r="C219" s="41"/>
      <c r="D219" s="49" t="str">
        <f>IFERROR(VLOOKUP($C219,商品分类目录查找!$A:$B,2,0),"-")</f>
        <v>-</v>
      </c>
      <c r="E219" s="56" t="str">
        <f t="shared" si="13"/>
        <v>-</v>
      </c>
      <c r="F219" s="49" t="str">
        <f t="shared" si="14"/>
        <v>-</v>
      </c>
      <c r="G219" s="49" t="str">
        <f t="shared" si="15"/>
        <v>-</v>
      </c>
      <c r="H219" s="54" t="str">
        <f t="shared" si="16"/>
        <v>请在此位置填入税率</v>
      </c>
    </row>
    <row r="220" s="40" customFormat="1" spans="1:8">
      <c r="A220" s="41"/>
      <c r="B220" s="41"/>
      <c r="C220" s="41"/>
      <c r="D220" s="49" t="str">
        <f>IFERROR(VLOOKUP($C220,商品分类目录查找!$A:$B,2,0),"-")</f>
        <v>-</v>
      </c>
      <c r="E220" s="56" t="str">
        <f t="shared" si="13"/>
        <v>-</v>
      </c>
      <c r="F220" s="49" t="str">
        <f t="shared" si="14"/>
        <v>-</v>
      </c>
      <c r="G220" s="49" t="str">
        <f t="shared" si="15"/>
        <v>-</v>
      </c>
      <c r="H220" s="54" t="str">
        <f t="shared" si="16"/>
        <v>请在此位置填入税率</v>
      </c>
    </row>
    <row r="221" s="40" customFormat="1" spans="1:8">
      <c r="A221" s="41"/>
      <c r="B221" s="41"/>
      <c r="C221" s="41"/>
      <c r="D221" s="49" t="str">
        <f>IFERROR(VLOOKUP($C221,商品分类目录查找!$A:$B,2,0),"-")</f>
        <v>-</v>
      </c>
      <c r="E221" s="56" t="str">
        <f t="shared" si="13"/>
        <v>-</v>
      </c>
      <c r="F221" s="49" t="str">
        <f t="shared" si="14"/>
        <v>-</v>
      </c>
      <c r="G221" s="49" t="str">
        <f t="shared" si="15"/>
        <v>-</v>
      </c>
      <c r="H221" s="54" t="str">
        <f t="shared" si="16"/>
        <v>请在此位置填入税率</v>
      </c>
    </row>
    <row r="222" s="40" customFormat="1" spans="1:8">
      <c r="A222" s="41"/>
      <c r="B222" s="41"/>
      <c r="C222" s="41"/>
      <c r="D222" s="49" t="str">
        <f>IFERROR(VLOOKUP($C222,商品分类目录查找!$A:$B,2,0),"-")</f>
        <v>-</v>
      </c>
      <c r="E222" s="56" t="str">
        <f t="shared" si="13"/>
        <v>-</v>
      </c>
      <c r="F222" s="49" t="str">
        <f t="shared" si="14"/>
        <v>-</v>
      </c>
      <c r="G222" s="49" t="str">
        <f t="shared" si="15"/>
        <v>-</v>
      </c>
      <c r="H222" s="54" t="str">
        <f t="shared" si="16"/>
        <v>请在此位置填入税率</v>
      </c>
    </row>
    <row r="223" s="40" customFormat="1" spans="1:8">
      <c r="A223" s="41"/>
      <c r="B223" s="41"/>
      <c r="C223" s="41"/>
      <c r="D223" s="49" t="str">
        <f>IFERROR(VLOOKUP($C223,商品分类目录查找!$A:$B,2,0),"-")</f>
        <v>-</v>
      </c>
      <c r="E223" s="56" t="str">
        <f t="shared" si="13"/>
        <v>-</v>
      </c>
      <c r="F223" s="49" t="str">
        <f t="shared" si="14"/>
        <v>-</v>
      </c>
      <c r="G223" s="49" t="str">
        <f t="shared" si="15"/>
        <v>-</v>
      </c>
      <c r="H223" s="54" t="str">
        <f t="shared" si="16"/>
        <v>请在此位置填入税率</v>
      </c>
    </row>
    <row r="224" s="40" customFormat="1" spans="1:8">
      <c r="A224" s="41"/>
      <c r="B224" s="41"/>
      <c r="C224" s="41"/>
      <c r="D224" s="49" t="str">
        <f>IFERROR(VLOOKUP($C224,商品分类目录查找!$A:$B,2,0),"-")</f>
        <v>-</v>
      </c>
      <c r="E224" s="56" t="str">
        <f t="shared" si="13"/>
        <v>-</v>
      </c>
      <c r="F224" s="49" t="str">
        <f t="shared" si="14"/>
        <v>-</v>
      </c>
      <c r="G224" s="49" t="str">
        <f t="shared" si="15"/>
        <v>-</v>
      </c>
      <c r="H224" s="54" t="str">
        <f t="shared" si="16"/>
        <v>请在此位置填入税率</v>
      </c>
    </row>
    <row r="225" s="40" customFormat="1" spans="1:8">
      <c r="A225" s="41"/>
      <c r="B225" s="41"/>
      <c r="C225" s="41"/>
      <c r="D225" s="49" t="str">
        <f>IFERROR(VLOOKUP($C225,商品分类目录查找!$A:$B,2,0),"-")</f>
        <v>-</v>
      </c>
      <c r="E225" s="56" t="str">
        <f t="shared" si="13"/>
        <v>-</v>
      </c>
      <c r="F225" s="49" t="str">
        <f t="shared" si="14"/>
        <v>-</v>
      </c>
      <c r="G225" s="49" t="str">
        <f t="shared" si="15"/>
        <v>-</v>
      </c>
      <c r="H225" s="54" t="str">
        <f t="shared" si="16"/>
        <v>请在此位置填入税率</v>
      </c>
    </row>
    <row r="226" s="40" customFormat="1" spans="1:8">
      <c r="A226" s="41"/>
      <c r="B226" s="41"/>
      <c r="C226" s="41"/>
      <c r="D226" s="49" t="str">
        <f>IFERROR(VLOOKUP($C226,商品分类目录查找!$A:$B,2,0),"-")</f>
        <v>-</v>
      </c>
      <c r="E226" s="56" t="str">
        <f t="shared" si="13"/>
        <v>-</v>
      </c>
      <c r="F226" s="49" t="str">
        <f t="shared" si="14"/>
        <v>-</v>
      </c>
      <c r="G226" s="49" t="str">
        <f t="shared" si="15"/>
        <v>-</v>
      </c>
      <c r="H226" s="54" t="str">
        <f t="shared" si="16"/>
        <v>请在此位置填入税率</v>
      </c>
    </row>
    <row r="227" s="40" customFormat="1" spans="1:8">
      <c r="A227" s="41"/>
      <c r="B227" s="41"/>
      <c r="C227" s="41"/>
      <c r="D227" s="49" t="str">
        <f>IFERROR(VLOOKUP($C227,商品分类目录查找!$A:$B,2,0),"-")</f>
        <v>-</v>
      </c>
      <c r="E227" s="56" t="str">
        <f t="shared" si="13"/>
        <v>-</v>
      </c>
      <c r="F227" s="49" t="str">
        <f t="shared" si="14"/>
        <v>-</v>
      </c>
      <c r="G227" s="49" t="str">
        <f t="shared" si="15"/>
        <v>-</v>
      </c>
      <c r="H227" s="54" t="str">
        <f t="shared" si="16"/>
        <v>请在此位置填入税率</v>
      </c>
    </row>
    <row r="228" s="40" customFormat="1" spans="1:8">
      <c r="A228" s="41"/>
      <c r="B228" s="41"/>
      <c r="C228" s="41"/>
      <c r="D228" s="49" t="str">
        <f>IFERROR(VLOOKUP($C228,商品分类目录查找!$A:$B,2,0),"-")</f>
        <v>-</v>
      </c>
      <c r="E228" s="56" t="str">
        <f t="shared" si="13"/>
        <v>-</v>
      </c>
      <c r="F228" s="49" t="str">
        <f t="shared" si="14"/>
        <v>-</v>
      </c>
      <c r="G228" s="49" t="str">
        <f t="shared" si="15"/>
        <v>-</v>
      </c>
      <c r="H228" s="54" t="str">
        <f t="shared" si="16"/>
        <v>请在此位置填入税率</v>
      </c>
    </row>
    <row r="229" s="40" customFormat="1" spans="1:8">
      <c r="A229" s="41"/>
      <c r="B229" s="41"/>
      <c r="C229" s="41"/>
      <c r="D229" s="49" t="str">
        <f>IFERROR(VLOOKUP($C229,商品分类目录查找!$A:$B,2,0),"-")</f>
        <v>-</v>
      </c>
      <c r="E229" s="56" t="str">
        <f t="shared" si="13"/>
        <v>-</v>
      </c>
      <c r="F229" s="49" t="str">
        <f t="shared" si="14"/>
        <v>-</v>
      </c>
      <c r="G229" s="49" t="str">
        <f t="shared" si="15"/>
        <v>-</v>
      </c>
      <c r="H229" s="54" t="str">
        <f t="shared" si="16"/>
        <v>请在此位置填入税率</v>
      </c>
    </row>
    <row r="230" s="40" customFormat="1" spans="1:8">
      <c r="A230" s="41"/>
      <c r="B230" s="41"/>
      <c r="C230" s="41"/>
      <c r="D230" s="49" t="str">
        <f>IFERROR(VLOOKUP($C230,商品分类目录查找!$A:$B,2,0),"-")</f>
        <v>-</v>
      </c>
      <c r="E230" s="56" t="str">
        <f t="shared" si="13"/>
        <v>-</v>
      </c>
      <c r="F230" s="49" t="str">
        <f t="shared" si="14"/>
        <v>-</v>
      </c>
      <c r="G230" s="49" t="str">
        <f t="shared" si="15"/>
        <v>-</v>
      </c>
      <c r="H230" s="54" t="str">
        <f t="shared" si="16"/>
        <v>请在此位置填入税率</v>
      </c>
    </row>
    <row r="231" s="40" customFormat="1" spans="1:8">
      <c r="A231" s="41"/>
      <c r="B231" s="41"/>
      <c r="C231" s="41"/>
      <c r="D231" s="49" t="str">
        <f>IFERROR(VLOOKUP($C231,商品分类目录查找!$A:$B,2,0),"-")</f>
        <v>-</v>
      </c>
      <c r="E231" s="56" t="str">
        <f t="shared" si="13"/>
        <v>-</v>
      </c>
      <c r="F231" s="49" t="str">
        <f t="shared" si="14"/>
        <v>-</v>
      </c>
      <c r="G231" s="49" t="str">
        <f t="shared" si="15"/>
        <v>-</v>
      </c>
      <c r="H231" s="54" t="str">
        <f t="shared" si="16"/>
        <v>请在此位置填入税率</v>
      </c>
    </row>
    <row r="232" s="40" customFormat="1" spans="1:8">
      <c r="A232" s="41"/>
      <c r="B232" s="41"/>
      <c r="C232" s="41"/>
      <c r="D232" s="49" t="str">
        <f>IFERROR(VLOOKUP($C232,商品分类目录查找!$A:$B,2,0),"-")</f>
        <v>-</v>
      </c>
      <c r="E232" s="56" t="str">
        <f t="shared" si="13"/>
        <v>-</v>
      </c>
      <c r="F232" s="49" t="str">
        <f t="shared" si="14"/>
        <v>-</v>
      </c>
      <c r="G232" s="49" t="str">
        <f t="shared" si="15"/>
        <v>-</v>
      </c>
      <c r="H232" s="54" t="str">
        <f t="shared" si="16"/>
        <v>请在此位置填入税率</v>
      </c>
    </row>
    <row r="233" s="40" customFormat="1" spans="1:8">
      <c r="A233" s="41"/>
      <c r="B233" s="41"/>
      <c r="C233" s="41"/>
      <c r="D233" s="49" t="str">
        <f>IFERROR(VLOOKUP($C233,商品分类目录查找!$A:$B,2,0),"-")</f>
        <v>-</v>
      </c>
      <c r="E233" s="56" t="str">
        <f t="shared" si="13"/>
        <v>-</v>
      </c>
      <c r="F233" s="49" t="str">
        <f t="shared" si="14"/>
        <v>-</v>
      </c>
      <c r="G233" s="49" t="str">
        <f t="shared" si="15"/>
        <v>-</v>
      </c>
      <c r="H233" s="54" t="str">
        <f t="shared" si="16"/>
        <v>请在此位置填入税率</v>
      </c>
    </row>
    <row r="234" s="40" customFormat="1" spans="1:8">
      <c r="A234" s="41"/>
      <c r="B234" s="41"/>
      <c r="C234" s="41"/>
      <c r="D234" s="49" t="str">
        <f>IFERROR(VLOOKUP($C234,商品分类目录查找!$A:$B,2,0),"-")</f>
        <v>-</v>
      </c>
      <c r="E234" s="56" t="str">
        <f t="shared" si="13"/>
        <v>-</v>
      </c>
      <c r="F234" s="49" t="str">
        <f t="shared" si="14"/>
        <v>-</v>
      </c>
      <c r="G234" s="49" t="str">
        <f t="shared" si="15"/>
        <v>-</v>
      </c>
      <c r="H234" s="54" t="str">
        <f t="shared" si="16"/>
        <v>请在此位置填入税率</v>
      </c>
    </row>
    <row r="235" s="40" customFormat="1" spans="1:8">
      <c r="A235" s="41"/>
      <c r="B235" s="41"/>
      <c r="C235" s="41"/>
      <c r="D235" s="49" t="str">
        <f>IFERROR(VLOOKUP($C235,商品分类目录查找!$A:$B,2,0),"-")</f>
        <v>-</v>
      </c>
      <c r="E235" s="56" t="str">
        <f t="shared" si="13"/>
        <v>-</v>
      </c>
      <c r="F235" s="49" t="str">
        <f t="shared" si="14"/>
        <v>-</v>
      </c>
      <c r="G235" s="49" t="str">
        <f t="shared" si="15"/>
        <v>-</v>
      </c>
      <c r="H235" s="54" t="str">
        <f t="shared" si="16"/>
        <v>请在此位置填入税率</v>
      </c>
    </row>
    <row r="236" s="40" customFormat="1" spans="1:8">
      <c r="A236" s="41"/>
      <c r="B236" s="41"/>
      <c r="C236" s="41"/>
      <c r="D236" s="49" t="str">
        <f>IFERROR(VLOOKUP($C236,商品分类目录查找!$A:$B,2,0),"-")</f>
        <v>-</v>
      </c>
      <c r="E236" s="56" t="str">
        <f t="shared" si="13"/>
        <v>-</v>
      </c>
      <c r="F236" s="49" t="str">
        <f t="shared" si="14"/>
        <v>-</v>
      </c>
      <c r="G236" s="49" t="str">
        <f t="shared" si="15"/>
        <v>-</v>
      </c>
      <c r="H236" s="54" t="str">
        <f t="shared" si="16"/>
        <v>请在此位置填入税率</v>
      </c>
    </row>
    <row r="237" s="40" customFormat="1" spans="1:8">
      <c r="A237" s="41"/>
      <c r="B237" s="41"/>
      <c r="C237" s="41"/>
      <c r="D237" s="49" t="str">
        <f>IFERROR(VLOOKUP($C237,商品分类目录查找!$A:$B,2,0),"-")</f>
        <v>-</v>
      </c>
      <c r="E237" s="56" t="str">
        <f t="shared" si="13"/>
        <v>-</v>
      </c>
      <c r="F237" s="49" t="str">
        <f t="shared" si="14"/>
        <v>-</v>
      </c>
      <c r="G237" s="49" t="str">
        <f t="shared" si="15"/>
        <v>-</v>
      </c>
      <c r="H237" s="54" t="str">
        <f t="shared" si="16"/>
        <v>请在此位置填入税率</v>
      </c>
    </row>
    <row r="238" s="40" customFormat="1" spans="1:8">
      <c r="A238" s="41"/>
      <c r="B238" s="41"/>
      <c r="C238" s="41"/>
      <c r="D238" s="49" t="str">
        <f>IFERROR(VLOOKUP($C238,商品分类目录查找!$A:$B,2,0),"-")</f>
        <v>-</v>
      </c>
      <c r="E238" s="56" t="str">
        <f t="shared" si="13"/>
        <v>-</v>
      </c>
      <c r="F238" s="49" t="str">
        <f t="shared" si="14"/>
        <v>-</v>
      </c>
      <c r="G238" s="49" t="str">
        <f t="shared" si="15"/>
        <v>-</v>
      </c>
      <c r="H238" s="54" t="str">
        <f t="shared" si="16"/>
        <v>请在此位置填入税率</v>
      </c>
    </row>
    <row r="239" s="40" customFormat="1" spans="1:8">
      <c r="A239" s="41"/>
      <c r="B239" s="41"/>
      <c r="C239" s="41"/>
      <c r="D239" s="49" t="str">
        <f>IFERROR(VLOOKUP($C239,商品分类目录查找!$A:$B,2,0),"-")</f>
        <v>-</v>
      </c>
      <c r="E239" s="56" t="str">
        <f t="shared" si="13"/>
        <v>-</v>
      </c>
      <c r="F239" s="49" t="str">
        <f t="shared" si="14"/>
        <v>-</v>
      </c>
      <c r="G239" s="49" t="str">
        <f t="shared" si="15"/>
        <v>-</v>
      </c>
      <c r="H239" s="54" t="str">
        <f t="shared" si="16"/>
        <v>请在此位置填入税率</v>
      </c>
    </row>
    <row r="240" s="40" customFormat="1" spans="1:8">
      <c r="A240" s="41"/>
      <c r="B240" s="41"/>
      <c r="C240" s="41"/>
      <c r="D240" s="49" t="str">
        <f>IFERROR(VLOOKUP($C240,商品分类目录查找!$A:$B,2,0),"-")</f>
        <v>-</v>
      </c>
      <c r="E240" s="56" t="str">
        <f t="shared" si="13"/>
        <v>-</v>
      </c>
      <c r="F240" s="49" t="str">
        <f t="shared" si="14"/>
        <v>-</v>
      </c>
      <c r="G240" s="49" t="str">
        <f t="shared" si="15"/>
        <v>-</v>
      </c>
      <c r="H240" s="54" t="str">
        <f t="shared" si="16"/>
        <v>请在此位置填入税率</v>
      </c>
    </row>
    <row r="241" s="40" customFormat="1" spans="1:8">
      <c r="A241" s="41"/>
      <c r="B241" s="41"/>
      <c r="C241" s="41"/>
      <c r="D241" s="49" t="str">
        <f>IFERROR(VLOOKUP($C241,商品分类目录查找!$A:$B,2,0),"-")</f>
        <v>-</v>
      </c>
      <c r="E241" s="56" t="str">
        <f t="shared" si="13"/>
        <v>-</v>
      </c>
      <c r="F241" s="49" t="str">
        <f t="shared" si="14"/>
        <v>-</v>
      </c>
      <c r="G241" s="49" t="str">
        <f t="shared" si="15"/>
        <v>-</v>
      </c>
      <c r="H241" s="54" t="str">
        <f t="shared" si="16"/>
        <v>请在此位置填入税率</v>
      </c>
    </row>
    <row r="242" s="40" customFormat="1" spans="1:8">
      <c r="A242" s="41"/>
      <c r="B242" s="41"/>
      <c r="C242" s="41"/>
      <c r="D242" s="49" t="str">
        <f>IFERROR(VLOOKUP($C242,商品分类目录查找!$A:$B,2,0),"-")</f>
        <v>-</v>
      </c>
      <c r="E242" s="56" t="str">
        <f t="shared" si="13"/>
        <v>-</v>
      </c>
      <c r="F242" s="49" t="str">
        <f t="shared" si="14"/>
        <v>-</v>
      </c>
      <c r="G242" s="49" t="str">
        <f t="shared" si="15"/>
        <v>-</v>
      </c>
      <c r="H242" s="54" t="str">
        <f t="shared" si="16"/>
        <v>请在此位置填入税率</v>
      </c>
    </row>
    <row r="243" s="40" customFormat="1" spans="1:8">
      <c r="A243" s="41"/>
      <c r="B243" s="41"/>
      <c r="C243" s="41"/>
      <c r="D243" s="49" t="str">
        <f>IFERROR(VLOOKUP($C243,商品分类目录查找!$A:$B,2,0),"-")</f>
        <v>-</v>
      </c>
      <c r="E243" s="56" t="str">
        <f t="shared" si="13"/>
        <v>-</v>
      </c>
      <c r="F243" s="49" t="str">
        <f t="shared" si="14"/>
        <v>-</v>
      </c>
      <c r="G243" s="49" t="str">
        <f t="shared" si="15"/>
        <v>-</v>
      </c>
      <c r="H243" s="54" t="str">
        <f t="shared" si="16"/>
        <v>请在此位置填入税率</v>
      </c>
    </row>
    <row r="244" s="40" customFormat="1" spans="1:8">
      <c r="A244" s="41"/>
      <c r="B244" s="41"/>
      <c r="C244" s="41"/>
      <c r="D244" s="49" t="str">
        <f>IFERROR(VLOOKUP($C244,商品分类目录查找!$A:$B,2,0),"-")</f>
        <v>-</v>
      </c>
      <c r="E244" s="56" t="str">
        <f t="shared" si="13"/>
        <v>-</v>
      </c>
      <c r="F244" s="49" t="str">
        <f t="shared" si="14"/>
        <v>-</v>
      </c>
      <c r="G244" s="49" t="str">
        <f t="shared" si="15"/>
        <v>-</v>
      </c>
      <c r="H244" s="54" t="str">
        <f t="shared" si="16"/>
        <v>请在此位置填入税率</v>
      </c>
    </row>
    <row r="245" s="40" customFormat="1" spans="1:8">
      <c r="A245" s="41"/>
      <c r="B245" s="41"/>
      <c r="C245" s="41"/>
      <c r="D245" s="49" t="str">
        <f>IFERROR(VLOOKUP($C245,商品分类目录查找!$A:$B,2,0),"-")</f>
        <v>-</v>
      </c>
      <c r="E245" s="56" t="str">
        <f t="shared" si="13"/>
        <v>-</v>
      </c>
      <c r="F245" s="49" t="str">
        <f t="shared" si="14"/>
        <v>-</v>
      </c>
      <c r="G245" s="49" t="str">
        <f t="shared" si="15"/>
        <v>-</v>
      </c>
      <c r="H245" s="54" t="str">
        <f t="shared" si="16"/>
        <v>请在此位置填入税率</v>
      </c>
    </row>
    <row r="246" s="40" customFormat="1" spans="1:8">
      <c r="A246" s="41"/>
      <c r="B246" s="41"/>
      <c r="C246" s="41"/>
      <c r="D246" s="49" t="str">
        <f>IFERROR(VLOOKUP($C246,商品分类目录查找!$A:$B,2,0),"-")</f>
        <v>-</v>
      </c>
      <c r="E246" s="56" t="str">
        <f t="shared" si="13"/>
        <v>-</v>
      </c>
      <c r="F246" s="49" t="str">
        <f t="shared" si="14"/>
        <v>-</v>
      </c>
      <c r="G246" s="49" t="str">
        <f t="shared" si="15"/>
        <v>-</v>
      </c>
      <c r="H246" s="54" t="str">
        <f t="shared" si="16"/>
        <v>请在此位置填入税率</v>
      </c>
    </row>
    <row r="247" s="40" customFormat="1" spans="1:8">
      <c r="A247" s="41"/>
      <c r="B247" s="41"/>
      <c r="C247" s="41"/>
      <c r="D247" s="49" t="str">
        <f>IFERROR(VLOOKUP($C247,商品分类目录查找!$A:$B,2,0),"-")</f>
        <v>-</v>
      </c>
      <c r="E247" s="56" t="str">
        <f t="shared" si="13"/>
        <v>-</v>
      </c>
      <c r="F247" s="49" t="str">
        <f t="shared" si="14"/>
        <v>-</v>
      </c>
      <c r="G247" s="49" t="str">
        <f t="shared" si="15"/>
        <v>-</v>
      </c>
      <c r="H247" s="54" t="str">
        <f t="shared" si="16"/>
        <v>请在此位置填入税率</v>
      </c>
    </row>
    <row r="248" s="40" customFormat="1" spans="1:8">
      <c r="A248" s="41"/>
      <c r="B248" s="41"/>
      <c r="C248" s="41"/>
      <c r="D248" s="49" t="str">
        <f>IFERROR(VLOOKUP($C248,商品分类目录查找!$A:$B,2,0),"-")</f>
        <v>-</v>
      </c>
      <c r="E248" s="56" t="str">
        <f t="shared" si="13"/>
        <v>-</v>
      </c>
      <c r="F248" s="49" t="str">
        <f t="shared" si="14"/>
        <v>-</v>
      </c>
      <c r="G248" s="49" t="str">
        <f t="shared" si="15"/>
        <v>-</v>
      </c>
      <c r="H248" s="54" t="str">
        <f t="shared" si="16"/>
        <v>请在此位置填入税率</v>
      </c>
    </row>
    <row r="249" s="40" customFormat="1" spans="1:8">
      <c r="A249" s="41"/>
      <c r="B249" s="41"/>
      <c r="C249" s="41"/>
      <c r="D249" s="49" t="str">
        <f>IFERROR(VLOOKUP($C249,商品分类目录查找!$A:$B,2,0),"-")</f>
        <v>-</v>
      </c>
      <c r="E249" s="56" t="str">
        <f t="shared" si="13"/>
        <v>-</v>
      </c>
      <c r="F249" s="49" t="str">
        <f t="shared" si="14"/>
        <v>-</v>
      </c>
      <c r="G249" s="49" t="str">
        <f t="shared" si="15"/>
        <v>-</v>
      </c>
      <c r="H249" s="54" t="str">
        <f t="shared" si="16"/>
        <v>请在此位置填入税率</v>
      </c>
    </row>
    <row r="250" s="40" customFormat="1" spans="1:8">
      <c r="A250" s="41"/>
      <c r="B250" s="41"/>
      <c r="C250" s="41"/>
      <c r="D250" s="49" t="str">
        <f>IFERROR(VLOOKUP($C250,商品分类目录查找!$A:$B,2,0),"-")</f>
        <v>-</v>
      </c>
      <c r="E250" s="56" t="str">
        <f t="shared" si="13"/>
        <v>-</v>
      </c>
      <c r="F250" s="49" t="str">
        <f t="shared" si="14"/>
        <v>-</v>
      </c>
      <c r="G250" s="49" t="str">
        <f t="shared" si="15"/>
        <v>-</v>
      </c>
      <c r="H250" s="54" t="str">
        <f t="shared" si="16"/>
        <v>请在此位置填入税率</v>
      </c>
    </row>
    <row r="251" s="40" customFormat="1" spans="1:8">
      <c r="A251" s="41"/>
      <c r="B251" s="41"/>
      <c r="C251" s="41"/>
      <c r="D251" s="49" t="str">
        <f>IFERROR(VLOOKUP($C251,商品分类目录查找!$A:$B,2,0),"-")</f>
        <v>-</v>
      </c>
      <c r="E251" s="56" t="str">
        <f t="shared" si="13"/>
        <v>-</v>
      </c>
      <c r="F251" s="49" t="str">
        <f t="shared" si="14"/>
        <v>-</v>
      </c>
      <c r="G251" s="49" t="str">
        <f t="shared" si="15"/>
        <v>-</v>
      </c>
      <c r="H251" s="54" t="str">
        <f t="shared" si="16"/>
        <v>请在此位置填入税率</v>
      </c>
    </row>
    <row r="252" s="40" customFormat="1" spans="1:8">
      <c r="A252" s="41"/>
      <c r="B252" s="41"/>
      <c r="C252" s="41"/>
      <c r="D252" s="49" t="str">
        <f>IFERROR(VLOOKUP($C252,商品分类目录查找!$A:$B,2,0),"-")</f>
        <v>-</v>
      </c>
      <c r="E252" s="56" t="str">
        <f t="shared" si="13"/>
        <v>-</v>
      </c>
      <c r="F252" s="49" t="str">
        <f t="shared" si="14"/>
        <v>-</v>
      </c>
      <c r="G252" s="49" t="str">
        <f t="shared" si="15"/>
        <v>-</v>
      </c>
      <c r="H252" s="54" t="str">
        <f t="shared" si="16"/>
        <v>请在此位置填入税率</v>
      </c>
    </row>
    <row r="253" s="40" customFormat="1" spans="1:8">
      <c r="A253" s="41"/>
      <c r="B253" s="41"/>
      <c r="C253" s="41"/>
      <c r="D253" s="49" t="str">
        <f>IFERROR(VLOOKUP($C253,商品分类目录查找!$A:$B,2,0),"-")</f>
        <v>-</v>
      </c>
      <c r="E253" s="56" t="str">
        <f t="shared" si="13"/>
        <v>-</v>
      </c>
      <c r="F253" s="49" t="str">
        <f t="shared" si="14"/>
        <v>-</v>
      </c>
      <c r="G253" s="49" t="str">
        <f t="shared" si="15"/>
        <v>-</v>
      </c>
      <c r="H253" s="54" t="str">
        <f t="shared" si="16"/>
        <v>请在此位置填入税率</v>
      </c>
    </row>
    <row r="254" s="40" customFormat="1" spans="1:8">
      <c r="A254" s="41"/>
      <c r="B254" s="41"/>
      <c r="C254" s="41"/>
      <c r="D254" s="49" t="str">
        <f>IFERROR(VLOOKUP($C254,商品分类目录查找!$A:$B,2,0),"-")</f>
        <v>-</v>
      </c>
      <c r="E254" s="56" t="str">
        <f t="shared" si="13"/>
        <v>-</v>
      </c>
      <c r="F254" s="49" t="str">
        <f t="shared" si="14"/>
        <v>-</v>
      </c>
      <c r="G254" s="49" t="str">
        <f t="shared" si="15"/>
        <v>-</v>
      </c>
      <c r="H254" s="54" t="str">
        <f t="shared" si="16"/>
        <v>请在此位置填入税率</v>
      </c>
    </row>
    <row r="255" s="40" customFormat="1" spans="1:8">
      <c r="A255" s="41"/>
      <c r="B255" s="41"/>
      <c r="C255" s="41"/>
      <c r="D255" s="49" t="str">
        <f>IFERROR(VLOOKUP($C255,商品分类目录查找!$A:$B,2,0),"-")</f>
        <v>-</v>
      </c>
      <c r="E255" s="56" t="str">
        <f t="shared" si="13"/>
        <v>-</v>
      </c>
      <c r="F255" s="49" t="str">
        <f t="shared" si="14"/>
        <v>-</v>
      </c>
      <c r="G255" s="49" t="str">
        <f t="shared" si="15"/>
        <v>-</v>
      </c>
      <c r="H255" s="54" t="str">
        <f t="shared" si="16"/>
        <v>请在此位置填入税率</v>
      </c>
    </row>
    <row r="256" s="40" customFormat="1" spans="1:8">
      <c r="A256" s="41"/>
      <c r="B256" s="41"/>
      <c r="C256" s="41"/>
      <c r="D256" s="49" t="str">
        <f>IFERROR(VLOOKUP($C256,商品分类目录查找!$A:$B,2,0),"-")</f>
        <v>-</v>
      </c>
      <c r="E256" s="56" t="str">
        <f t="shared" si="13"/>
        <v>-</v>
      </c>
      <c r="F256" s="49" t="str">
        <f t="shared" si="14"/>
        <v>-</v>
      </c>
      <c r="G256" s="49" t="str">
        <f t="shared" si="15"/>
        <v>-</v>
      </c>
      <c r="H256" s="54" t="str">
        <f t="shared" si="16"/>
        <v>请在此位置填入税率</v>
      </c>
    </row>
    <row r="257" s="40" customFormat="1" spans="1:8">
      <c r="A257" s="41"/>
      <c r="B257" s="41"/>
      <c r="C257" s="41"/>
      <c r="D257" s="49" t="str">
        <f>IFERROR(VLOOKUP($C257,商品分类目录查找!$A:$B,2,0),"-")</f>
        <v>-</v>
      </c>
      <c r="E257" s="56" t="str">
        <f t="shared" si="13"/>
        <v>-</v>
      </c>
      <c r="F257" s="49" t="str">
        <f t="shared" si="14"/>
        <v>-</v>
      </c>
      <c r="G257" s="49" t="str">
        <f t="shared" si="15"/>
        <v>-</v>
      </c>
      <c r="H257" s="54" t="str">
        <f t="shared" si="16"/>
        <v>请在此位置填入税率</v>
      </c>
    </row>
    <row r="258" s="40" customFormat="1" spans="1:8">
      <c r="A258" s="41"/>
      <c r="B258" s="41"/>
      <c r="C258" s="41"/>
      <c r="D258" s="49" t="str">
        <f>IFERROR(VLOOKUP($C258,商品分类目录查找!$A:$B,2,0),"-")</f>
        <v>-</v>
      </c>
      <c r="E258" s="56" t="str">
        <f t="shared" ref="E258:E321" si="17">LEFT(D258,4)</f>
        <v>-</v>
      </c>
      <c r="F258" s="49" t="str">
        <f t="shared" ref="F258:F321" si="18">LEFT($D258,3)</f>
        <v>-</v>
      </c>
      <c r="G258" s="49" t="str">
        <f t="shared" ref="G258:G321" si="19">LEFT($D258,2)</f>
        <v>-</v>
      </c>
      <c r="H258" s="54" t="str">
        <f t="shared" si="16"/>
        <v>请在此位置填入税率</v>
      </c>
    </row>
    <row r="259" s="40" customFormat="1" spans="1:8">
      <c r="A259" s="41"/>
      <c r="B259" s="41"/>
      <c r="C259" s="41"/>
      <c r="D259" s="49" t="str">
        <f>IFERROR(VLOOKUP($C259,商品分类目录查找!$A:$B,2,0),"-")</f>
        <v>-</v>
      </c>
      <c r="E259" s="56" t="str">
        <f t="shared" si="17"/>
        <v>-</v>
      </c>
      <c r="F259" s="49" t="str">
        <f t="shared" si="18"/>
        <v>-</v>
      </c>
      <c r="G259" s="49" t="str">
        <f t="shared" si="19"/>
        <v>-</v>
      </c>
      <c r="H259" s="54" t="str">
        <f t="shared" si="16"/>
        <v>请在此位置填入税率</v>
      </c>
    </row>
    <row r="260" s="40" customFormat="1" spans="1:8">
      <c r="A260" s="41"/>
      <c r="B260" s="41"/>
      <c r="C260" s="41"/>
      <c r="D260" s="49" t="str">
        <f>IFERROR(VLOOKUP($C260,商品分类目录查找!$A:$B,2,0),"-")</f>
        <v>-</v>
      </c>
      <c r="E260" s="56" t="str">
        <f t="shared" si="17"/>
        <v>-</v>
      </c>
      <c r="F260" s="49" t="str">
        <f t="shared" si="18"/>
        <v>-</v>
      </c>
      <c r="G260" s="49" t="str">
        <f t="shared" si="19"/>
        <v>-</v>
      </c>
      <c r="H260" s="54" t="str">
        <f t="shared" si="16"/>
        <v>请在此位置填入税率</v>
      </c>
    </row>
    <row r="261" s="40" customFormat="1" spans="1:8">
      <c r="A261" s="41"/>
      <c r="B261" s="41"/>
      <c r="C261" s="41"/>
      <c r="D261" s="49" t="str">
        <f>IFERROR(VLOOKUP($C261,商品分类目录查找!$A:$B,2,0),"-")</f>
        <v>-</v>
      </c>
      <c r="E261" s="56" t="str">
        <f t="shared" si="17"/>
        <v>-</v>
      </c>
      <c r="F261" s="49" t="str">
        <f t="shared" si="18"/>
        <v>-</v>
      </c>
      <c r="G261" s="49" t="str">
        <f t="shared" si="19"/>
        <v>-</v>
      </c>
      <c r="H261" s="54" t="str">
        <f t="shared" si="16"/>
        <v>请在此位置填入税率</v>
      </c>
    </row>
    <row r="262" s="40" customFormat="1" spans="1:8">
      <c r="A262" s="41"/>
      <c r="B262" s="41"/>
      <c r="C262" s="41"/>
      <c r="D262" s="49" t="str">
        <f>IFERROR(VLOOKUP($C262,商品分类目录查找!$A:$B,2,0),"-")</f>
        <v>-</v>
      </c>
      <c r="E262" s="56" t="str">
        <f t="shared" si="17"/>
        <v>-</v>
      </c>
      <c r="F262" s="49" t="str">
        <f t="shared" si="18"/>
        <v>-</v>
      </c>
      <c r="G262" s="49" t="str">
        <f t="shared" si="19"/>
        <v>-</v>
      </c>
      <c r="H262" s="54" t="str">
        <f t="shared" si="16"/>
        <v>请在此位置填入税率</v>
      </c>
    </row>
    <row r="263" s="40" customFormat="1" spans="1:8">
      <c r="A263" s="41"/>
      <c r="B263" s="41"/>
      <c r="C263" s="41"/>
      <c r="D263" s="49" t="str">
        <f>IFERROR(VLOOKUP($C263,商品分类目录查找!$A:$B,2,0),"-")</f>
        <v>-</v>
      </c>
      <c r="E263" s="56" t="str">
        <f t="shared" si="17"/>
        <v>-</v>
      </c>
      <c r="F263" s="49" t="str">
        <f t="shared" si="18"/>
        <v>-</v>
      </c>
      <c r="G263" s="49" t="str">
        <f t="shared" si="19"/>
        <v>-</v>
      </c>
      <c r="H263" s="54" t="str">
        <f t="shared" si="16"/>
        <v>请在此位置填入税率</v>
      </c>
    </row>
    <row r="264" s="40" customFormat="1" spans="1:8">
      <c r="A264" s="41"/>
      <c r="B264" s="41"/>
      <c r="C264" s="41"/>
      <c r="D264" s="49" t="str">
        <f>IFERROR(VLOOKUP($C264,商品分类目录查找!$A:$B,2,0),"-")</f>
        <v>-</v>
      </c>
      <c r="E264" s="56" t="str">
        <f t="shared" si="17"/>
        <v>-</v>
      </c>
      <c r="F264" s="49" t="str">
        <f t="shared" si="18"/>
        <v>-</v>
      </c>
      <c r="G264" s="49" t="str">
        <f t="shared" si="19"/>
        <v>-</v>
      </c>
      <c r="H264" s="54" t="str">
        <f t="shared" si="16"/>
        <v>请在此位置填入税率</v>
      </c>
    </row>
    <row r="265" s="40" customFormat="1" spans="1:8">
      <c r="A265" s="41"/>
      <c r="B265" s="41"/>
      <c r="C265" s="41"/>
      <c r="D265" s="49" t="str">
        <f>IFERROR(VLOOKUP($C265,商品分类目录查找!$A:$B,2,0),"-")</f>
        <v>-</v>
      </c>
      <c r="E265" s="56" t="str">
        <f t="shared" si="17"/>
        <v>-</v>
      </c>
      <c r="F265" s="49" t="str">
        <f t="shared" si="18"/>
        <v>-</v>
      </c>
      <c r="G265" s="49" t="str">
        <f t="shared" si="19"/>
        <v>-</v>
      </c>
      <c r="H265" s="54" t="str">
        <f t="shared" si="16"/>
        <v>请在此位置填入税率</v>
      </c>
    </row>
    <row r="266" s="40" customFormat="1" spans="1:8">
      <c r="A266" s="41"/>
      <c r="B266" s="41"/>
      <c r="C266" s="41"/>
      <c r="D266" s="49" t="str">
        <f>IFERROR(VLOOKUP($C266,商品分类目录查找!$A:$B,2,0),"-")</f>
        <v>-</v>
      </c>
      <c r="E266" s="56" t="str">
        <f t="shared" si="17"/>
        <v>-</v>
      </c>
      <c r="F266" s="49" t="str">
        <f t="shared" si="18"/>
        <v>-</v>
      </c>
      <c r="G266" s="49" t="str">
        <f t="shared" si="19"/>
        <v>-</v>
      </c>
      <c r="H266" s="54" t="str">
        <f t="shared" si="16"/>
        <v>请在此位置填入税率</v>
      </c>
    </row>
    <row r="267" s="40" customFormat="1" spans="1:8">
      <c r="A267" s="41"/>
      <c r="B267" s="41"/>
      <c r="C267" s="41"/>
      <c r="D267" s="49" t="str">
        <f>IFERROR(VLOOKUP($C267,商品分类目录查找!$A:$B,2,0),"-")</f>
        <v>-</v>
      </c>
      <c r="E267" s="56" t="str">
        <f t="shared" si="17"/>
        <v>-</v>
      </c>
      <c r="F267" s="49" t="str">
        <f t="shared" si="18"/>
        <v>-</v>
      </c>
      <c r="G267" s="49" t="str">
        <f t="shared" si="19"/>
        <v>-</v>
      </c>
      <c r="H267" s="54" t="str">
        <f t="shared" si="16"/>
        <v>请在此位置填入税率</v>
      </c>
    </row>
    <row r="268" s="40" customFormat="1" spans="1:8">
      <c r="A268" s="41"/>
      <c r="B268" s="41"/>
      <c r="C268" s="41"/>
      <c r="D268" s="49" t="str">
        <f>IFERROR(VLOOKUP($C268,商品分类目录查找!$A:$B,2,0),"-")</f>
        <v>-</v>
      </c>
      <c r="E268" s="56" t="str">
        <f t="shared" si="17"/>
        <v>-</v>
      </c>
      <c r="F268" s="49" t="str">
        <f t="shared" si="18"/>
        <v>-</v>
      </c>
      <c r="G268" s="49" t="str">
        <f t="shared" si="19"/>
        <v>-</v>
      </c>
      <c r="H268" s="54" t="str">
        <f t="shared" si="16"/>
        <v>请在此位置填入税率</v>
      </c>
    </row>
    <row r="269" s="40" customFormat="1" spans="1:8">
      <c r="A269" s="41"/>
      <c r="B269" s="41"/>
      <c r="C269" s="41"/>
      <c r="D269" s="49" t="str">
        <f>IFERROR(VLOOKUP($C269,商品分类目录查找!$A:$B,2,0),"-")</f>
        <v>-</v>
      </c>
      <c r="E269" s="56" t="str">
        <f t="shared" si="17"/>
        <v>-</v>
      </c>
      <c r="F269" s="49" t="str">
        <f t="shared" si="18"/>
        <v>-</v>
      </c>
      <c r="G269" s="49" t="str">
        <f t="shared" si="19"/>
        <v>-</v>
      </c>
      <c r="H269" s="54" t="str">
        <f t="shared" si="16"/>
        <v>请在此位置填入税率</v>
      </c>
    </row>
    <row r="270" s="40" customFormat="1" spans="1:8">
      <c r="A270" s="41"/>
      <c r="B270" s="41"/>
      <c r="C270" s="41"/>
      <c r="D270" s="49" t="str">
        <f>IFERROR(VLOOKUP($C270,商品分类目录查找!$A:$B,2,0),"-")</f>
        <v>-</v>
      </c>
      <c r="E270" s="56" t="str">
        <f t="shared" si="17"/>
        <v>-</v>
      </c>
      <c r="F270" s="49" t="str">
        <f t="shared" si="18"/>
        <v>-</v>
      </c>
      <c r="G270" s="49" t="str">
        <f t="shared" si="19"/>
        <v>-</v>
      </c>
      <c r="H270" s="54" t="str">
        <f t="shared" si="16"/>
        <v>请在此位置填入税率</v>
      </c>
    </row>
    <row r="271" s="40" customFormat="1" spans="1:8">
      <c r="A271" s="41"/>
      <c r="B271" s="41"/>
      <c r="C271" s="41"/>
      <c r="D271" s="49" t="str">
        <f>IFERROR(VLOOKUP($C271,商品分类目录查找!$A:$B,2,0),"-")</f>
        <v>-</v>
      </c>
      <c r="E271" s="56" t="str">
        <f t="shared" si="17"/>
        <v>-</v>
      </c>
      <c r="F271" s="49" t="str">
        <f t="shared" si="18"/>
        <v>-</v>
      </c>
      <c r="G271" s="49" t="str">
        <f t="shared" si="19"/>
        <v>-</v>
      </c>
      <c r="H271" s="54" t="str">
        <f t="shared" ref="H271:H334" si="20">IF(B271="","请在此位置填入税率","-")</f>
        <v>请在此位置填入税率</v>
      </c>
    </row>
    <row r="272" s="40" customFormat="1" spans="1:8">
      <c r="A272" s="41"/>
      <c r="B272" s="41"/>
      <c r="C272" s="41"/>
      <c r="D272" s="49" t="str">
        <f>IFERROR(VLOOKUP($C272,商品分类目录查找!$A:$B,2,0),"-")</f>
        <v>-</v>
      </c>
      <c r="E272" s="56" t="str">
        <f t="shared" si="17"/>
        <v>-</v>
      </c>
      <c r="F272" s="49" t="str">
        <f t="shared" si="18"/>
        <v>-</v>
      </c>
      <c r="G272" s="49" t="str">
        <f t="shared" si="19"/>
        <v>-</v>
      </c>
      <c r="H272" s="54" t="str">
        <f t="shared" si="20"/>
        <v>请在此位置填入税率</v>
      </c>
    </row>
    <row r="273" s="40" customFormat="1" spans="1:8">
      <c r="A273" s="41"/>
      <c r="B273" s="41"/>
      <c r="C273" s="41"/>
      <c r="D273" s="49" t="str">
        <f>IFERROR(VLOOKUP($C273,商品分类目录查找!$A:$B,2,0),"-")</f>
        <v>-</v>
      </c>
      <c r="E273" s="56" t="str">
        <f t="shared" si="17"/>
        <v>-</v>
      </c>
      <c r="F273" s="49" t="str">
        <f t="shared" si="18"/>
        <v>-</v>
      </c>
      <c r="G273" s="49" t="str">
        <f t="shared" si="19"/>
        <v>-</v>
      </c>
      <c r="H273" s="54" t="str">
        <f t="shared" si="20"/>
        <v>请在此位置填入税率</v>
      </c>
    </row>
    <row r="274" s="40" customFormat="1" spans="1:8">
      <c r="A274" s="41"/>
      <c r="B274" s="41"/>
      <c r="C274" s="41"/>
      <c r="D274" s="49" t="str">
        <f>IFERROR(VLOOKUP($C274,商品分类目录查找!$A:$B,2,0),"-")</f>
        <v>-</v>
      </c>
      <c r="E274" s="56" t="str">
        <f t="shared" si="17"/>
        <v>-</v>
      </c>
      <c r="F274" s="49" t="str">
        <f t="shared" si="18"/>
        <v>-</v>
      </c>
      <c r="G274" s="49" t="str">
        <f t="shared" si="19"/>
        <v>-</v>
      </c>
      <c r="H274" s="54" t="str">
        <f t="shared" si="20"/>
        <v>请在此位置填入税率</v>
      </c>
    </row>
    <row r="275" s="40" customFormat="1" spans="1:8">
      <c r="A275" s="41"/>
      <c r="B275" s="41"/>
      <c r="C275" s="41"/>
      <c r="D275" s="49" t="str">
        <f>IFERROR(VLOOKUP($C275,商品分类目录查找!$A:$B,2,0),"-")</f>
        <v>-</v>
      </c>
      <c r="E275" s="56" t="str">
        <f t="shared" si="17"/>
        <v>-</v>
      </c>
      <c r="F275" s="49" t="str">
        <f t="shared" si="18"/>
        <v>-</v>
      </c>
      <c r="G275" s="49" t="str">
        <f t="shared" si="19"/>
        <v>-</v>
      </c>
      <c r="H275" s="54" t="str">
        <f t="shared" si="20"/>
        <v>请在此位置填入税率</v>
      </c>
    </row>
    <row r="276" s="40" customFormat="1" spans="1:8">
      <c r="A276" s="41"/>
      <c r="B276" s="41"/>
      <c r="C276" s="41"/>
      <c r="D276" s="49" t="str">
        <f>IFERROR(VLOOKUP($C276,商品分类目录查找!$A:$B,2,0),"-")</f>
        <v>-</v>
      </c>
      <c r="E276" s="56" t="str">
        <f t="shared" si="17"/>
        <v>-</v>
      </c>
      <c r="F276" s="49" t="str">
        <f t="shared" si="18"/>
        <v>-</v>
      </c>
      <c r="G276" s="49" t="str">
        <f t="shared" si="19"/>
        <v>-</v>
      </c>
      <c r="H276" s="54" t="str">
        <f t="shared" si="20"/>
        <v>请在此位置填入税率</v>
      </c>
    </row>
    <row r="277" s="40" customFormat="1" spans="1:8">
      <c r="A277" s="41"/>
      <c r="B277" s="41"/>
      <c r="C277" s="41"/>
      <c r="D277" s="49" t="str">
        <f>IFERROR(VLOOKUP($C277,商品分类目录查找!$A:$B,2,0),"-")</f>
        <v>-</v>
      </c>
      <c r="E277" s="56" t="str">
        <f t="shared" si="17"/>
        <v>-</v>
      </c>
      <c r="F277" s="49" t="str">
        <f t="shared" si="18"/>
        <v>-</v>
      </c>
      <c r="G277" s="49" t="str">
        <f t="shared" si="19"/>
        <v>-</v>
      </c>
      <c r="H277" s="54" t="str">
        <f t="shared" si="20"/>
        <v>请在此位置填入税率</v>
      </c>
    </row>
    <row r="278" s="40" customFormat="1" spans="1:8">
      <c r="A278" s="41"/>
      <c r="B278" s="41"/>
      <c r="C278" s="41"/>
      <c r="D278" s="49" t="str">
        <f>IFERROR(VLOOKUP($C278,商品分类目录查找!$A:$B,2,0),"-")</f>
        <v>-</v>
      </c>
      <c r="E278" s="56" t="str">
        <f t="shared" si="17"/>
        <v>-</v>
      </c>
      <c r="F278" s="49" t="str">
        <f t="shared" si="18"/>
        <v>-</v>
      </c>
      <c r="G278" s="49" t="str">
        <f t="shared" si="19"/>
        <v>-</v>
      </c>
      <c r="H278" s="54" t="str">
        <f t="shared" si="20"/>
        <v>请在此位置填入税率</v>
      </c>
    </row>
    <row r="279" s="40" customFormat="1" spans="1:8">
      <c r="A279" s="41"/>
      <c r="B279" s="41"/>
      <c r="C279" s="41"/>
      <c r="D279" s="49" t="str">
        <f>IFERROR(VLOOKUP($C279,商品分类目录查找!$A:$B,2,0),"-")</f>
        <v>-</v>
      </c>
      <c r="E279" s="56" t="str">
        <f t="shared" si="17"/>
        <v>-</v>
      </c>
      <c r="F279" s="49" t="str">
        <f t="shared" si="18"/>
        <v>-</v>
      </c>
      <c r="G279" s="49" t="str">
        <f t="shared" si="19"/>
        <v>-</v>
      </c>
      <c r="H279" s="54" t="str">
        <f t="shared" si="20"/>
        <v>请在此位置填入税率</v>
      </c>
    </row>
    <row r="280" s="40" customFormat="1" spans="1:8">
      <c r="A280" s="41"/>
      <c r="B280" s="41"/>
      <c r="C280" s="41"/>
      <c r="D280" s="49" t="str">
        <f>IFERROR(VLOOKUP($C280,商品分类目录查找!$A:$B,2,0),"-")</f>
        <v>-</v>
      </c>
      <c r="E280" s="56" t="str">
        <f t="shared" si="17"/>
        <v>-</v>
      </c>
      <c r="F280" s="49" t="str">
        <f t="shared" si="18"/>
        <v>-</v>
      </c>
      <c r="G280" s="49" t="str">
        <f t="shared" si="19"/>
        <v>-</v>
      </c>
      <c r="H280" s="54" t="str">
        <f t="shared" si="20"/>
        <v>请在此位置填入税率</v>
      </c>
    </row>
    <row r="281" s="40" customFormat="1" spans="1:8">
      <c r="A281" s="41"/>
      <c r="B281" s="41"/>
      <c r="C281" s="41"/>
      <c r="D281" s="49" t="str">
        <f>IFERROR(VLOOKUP($C281,商品分类目录查找!$A:$B,2,0),"-")</f>
        <v>-</v>
      </c>
      <c r="E281" s="56" t="str">
        <f t="shared" si="17"/>
        <v>-</v>
      </c>
      <c r="F281" s="49" t="str">
        <f t="shared" si="18"/>
        <v>-</v>
      </c>
      <c r="G281" s="49" t="str">
        <f t="shared" si="19"/>
        <v>-</v>
      </c>
      <c r="H281" s="54" t="str">
        <f t="shared" si="20"/>
        <v>请在此位置填入税率</v>
      </c>
    </row>
    <row r="282" s="40" customFormat="1" spans="1:8">
      <c r="A282" s="41"/>
      <c r="B282" s="41"/>
      <c r="C282" s="41"/>
      <c r="D282" s="49" t="str">
        <f>IFERROR(VLOOKUP($C282,商品分类目录查找!$A:$B,2,0),"-")</f>
        <v>-</v>
      </c>
      <c r="E282" s="56" t="str">
        <f t="shared" si="17"/>
        <v>-</v>
      </c>
      <c r="F282" s="49" t="str">
        <f t="shared" si="18"/>
        <v>-</v>
      </c>
      <c r="G282" s="49" t="str">
        <f t="shared" si="19"/>
        <v>-</v>
      </c>
      <c r="H282" s="54" t="str">
        <f t="shared" si="20"/>
        <v>请在此位置填入税率</v>
      </c>
    </row>
    <row r="283" s="40" customFormat="1" spans="1:8">
      <c r="A283" s="41"/>
      <c r="B283" s="41"/>
      <c r="C283" s="41"/>
      <c r="D283" s="49" t="str">
        <f>IFERROR(VLOOKUP($C283,商品分类目录查找!$A:$B,2,0),"-")</f>
        <v>-</v>
      </c>
      <c r="E283" s="56" t="str">
        <f t="shared" si="17"/>
        <v>-</v>
      </c>
      <c r="F283" s="49" t="str">
        <f t="shared" si="18"/>
        <v>-</v>
      </c>
      <c r="G283" s="49" t="str">
        <f t="shared" si="19"/>
        <v>-</v>
      </c>
      <c r="H283" s="54" t="str">
        <f t="shared" si="20"/>
        <v>请在此位置填入税率</v>
      </c>
    </row>
    <row r="284" s="40" customFormat="1" spans="1:8">
      <c r="A284" s="41"/>
      <c r="B284" s="41"/>
      <c r="C284" s="41"/>
      <c r="D284" s="49" t="str">
        <f>IFERROR(VLOOKUP($C284,商品分类目录查找!$A:$B,2,0),"-")</f>
        <v>-</v>
      </c>
      <c r="E284" s="56" t="str">
        <f t="shared" si="17"/>
        <v>-</v>
      </c>
      <c r="F284" s="49" t="str">
        <f t="shared" si="18"/>
        <v>-</v>
      </c>
      <c r="G284" s="49" t="str">
        <f t="shared" si="19"/>
        <v>-</v>
      </c>
      <c r="H284" s="54" t="str">
        <f t="shared" si="20"/>
        <v>请在此位置填入税率</v>
      </c>
    </row>
    <row r="285" s="40" customFormat="1" spans="1:8">
      <c r="A285" s="41"/>
      <c r="B285" s="41"/>
      <c r="C285" s="41"/>
      <c r="D285" s="49" t="str">
        <f>IFERROR(VLOOKUP($C285,商品分类目录查找!$A:$B,2,0),"-")</f>
        <v>-</v>
      </c>
      <c r="E285" s="56" t="str">
        <f t="shared" si="17"/>
        <v>-</v>
      </c>
      <c r="F285" s="49" t="str">
        <f t="shared" si="18"/>
        <v>-</v>
      </c>
      <c r="G285" s="49" t="str">
        <f t="shared" si="19"/>
        <v>-</v>
      </c>
      <c r="H285" s="54" t="str">
        <f t="shared" si="20"/>
        <v>请在此位置填入税率</v>
      </c>
    </row>
    <row r="286" s="40" customFormat="1" spans="1:8">
      <c r="A286" s="41"/>
      <c r="B286" s="41"/>
      <c r="C286" s="41"/>
      <c r="D286" s="49" t="str">
        <f>IFERROR(VLOOKUP($C286,商品分类目录查找!$A:$B,2,0),"-")</f>
        <v>-</v>
      </c>
      <c r="E286" s="56" t="str">
        <f t="shared" si="17"/>
        <v>-</v>
      </c>
      <c r="F286" s="49" t="str">
        <f t="shared" si="18"/>
        <v>-</v>
      </c>
      <c r="G286" s="49" t="str">
        <f t="shared" si="19"/>
        <v>-</v>
      </c>
      <c r="H286" s="54" t="str">
        <f t="shared" si="20"/>
        <v>请在此位置填入税率</v>
      </c>
    </row>
    <row r="287" s="40" customFormat="1" spans="1:8">
      <c r="A287" s="41"/>
      <c r="B287" s="41"/>
      <c r="C287" s="41"/>
      <c r="D287" s="49" t="str">
        <f>IFERROR(VLOOKUP($C287,商品分类目录查找!$A:$B,2,0),"-")</f>
        <v>-</v>
      </c>
      <c r="E287" s="56" t="str">
        <f t="shared" si="17"/>
        <v>-</v>
      </c>
      <c r="F287" s="49" t="str">
        <f t="shared" si="18"/>
        <v>-</v>
      </c>
      <c r="G287" s="49" t="str">
        <f t="shared" si="19"/>
        <v>-</v>
      </c>
      <c r="H287" s="54" t="str">
        <f t="shared" si="20"/>
        <v>请在此位置填入税率</v>
      </c>
    </row>
    <row r="288" s="40" customFormat="1" spans="1:8">
      <c r="A288" s="41"/>
      <c r="B288" s="41"/>
      <c r="C288" s="41"/>
      <c r="D288" s="49" t="str">
        <f>IFERROR(VLOOKUP($C288,商品分类目录查找!$A:$B,2,0),"-")</f>
        <v>-</v>
      </c>
      <c r="E288" s="56" t="str">
        <f t="shared" si="17"/>
        <v>-</v>
      </c>
      <c r="F288" s="49" t="str">
        <f t="shared" si="18"/>
        <v>-</v>
      </c>
      <c r="G288" s="49" t="str">
        <f t="shared" si="19"/>
        <v>-</v>
      </c>
      <c r="H288" s="54" t="str">
        <f t="shared" si="20"/>
        <v>请在此位置填入税率</v>
      </c>
    </row>
    <row r="289" s="40" customFormat="1" spans="1:8">
      <c r="A289" s="41"/>
      <c r="B289" s="41"/>
      <c r="C289" s="41"/>
      <c r="D289" s="49" t="str">
        <f>IFERROR(VLOOKUP($C289,商品分类目录查找!$A:$B,2,0),"-")</f>
        <v>-</v>
      </c>
      <c r="E289" s="56" t="str">
        <f t="shared" si="17"/>
        <v>-</v>
      </c>
      <c r="F289" s="49" t="str">
        <f t="shared" si="18"/>
        <v>-</v>
      </c>
      <c r="G289" s="49" t="str">
        <f t="shared" si="19"/>
        <v>-</v>
      </c>
      <c r="H289" s="54" t="str">
        <f t="shared" si="20"/>
        <v>请在此位置填入税率</v>
      </c>
    </row>
    <row r="290" s="40" customFormat="1" spans="1:8">
      <c r="A290" s="41"/>
      <c r="B290" s="41"/>
      <c r="C290" s="41"/>
      <c r="D290" s="49" t="str">
        <f>IFERROR(VLOOKUP($C290,商品分类目录查找!$A:$B,2,0),"-")</f>
        <v>-</v>
      </c>
      <c r="E290" s="56" t="str">
        <f t="shared" si="17"/>
        <v>-</v>
      </c>
      <c r="F290" s="49" t="str">
        <f t="shared" si="18"/>
        <v>-</v>
      </c>
      <c r="G290" s="49" t="str">
        <f t="shared" si="19"/>
        <v>-</v>
      </c>
      <c r="H290" s="54" t="str">
        <f t="shared" si="20"/>
        <v>请在此位置填入税率</v>
      </c>
    </row>
    <row r="291" s="40" customFormat="1" spans="1:8">
      <c r="A291" s="41"/>
      <c r="B291" s="41"/>
      <c r="C291" s="41"/>
      <c r="D291" s="49" t="str">
        <f>IFERROR(VLOOKUP($C291,商品分类目录查找!$A:$B,2,0),"-")</f>
        <v>-</v>
      </c>
      <c r="E291" s="56" t="str">
        <f t="shared" si="17"/>
        <v>-</v>
      </c>
      <c r="F291" s="49" t="str">
        <f t="shared" si="18"/>
        <v>-</v>
      </c>
      <c r="G291" s="49" t="str">
        <f t="shared" si="19"/>
        <v>-</v>
      </c>
      <c r="H291" s="54" t="str">
        <f t="shared" si="20"/>
        <v>请在此位置填入税率</v>
      </c>
    </row>
    <row r="292" s="40" customFormat="1" spans="1:8">
      <c r="A292" s="41"/>
      <c r="B292" s="41"/>
      <c r="C292" s="41"/>
      <c r="D292" s="49" t="str">
        <f>IFERROR(VLOOKUP($C292,商品分类目录查找!$A:$B,2,0),"-")</f>
        <v>-</v>
      </c>
      <c r="E292" s="56" t="str">
        <f t="shared" si="17"/>
        <v>-</v>
      </c>
      <c r="F292" s="49" t="str">
        <f t="shared" si="18"/>
        <v>-</v>
      </c>
      <c r="G292" s="49" t="str">
        <f t="shared" si="19"/>
        <v>-</v>
      </c>
      <c r="H292" s="54" t="str">
        <f t="shared" si="20"/>
        <v>请在此位置填入税率</v>
      </c>
    </row>
    <row r="293" s="40" customFormat="1" spans="1:8">
      <c r="A293" s="41"/>
      <c r="B293" s="41"/>
      <c r="C293" s="41"/>
      <c r="D293" s="49" t="str">
        <f>IFERROR(VLOOKUP($C293,商品分类目录查找!$A:$B,2,0),"-")</f>
        <v>-</v>
      </c>
      <c r="E293" s="56" t="str">
        <f t="shared" si="17"/>
        <v>-</v>
      </c>
      <c r="F293" s="49" t="str">
        <f t="shared" si="18"/>
        <v>-</v>
      </c>
      <c r="G293" s="49" t="str">
        <f t="shared" si="19"/>
        <v>-</v>
      </c>
      <c r="H293" s="54" t="str">
        <f t="shared" si="20"/>
        <v>请在此位置填入税率</v>
      </c>
    </row>
    <row r="294" s="40" customFormat="1" spans="1:8">
      <c r="A294" s="41"/>
      <c r="B294" s="41"/>
      <c r="C294" s="41"/>
      <c r="D294" s="49" t="str">
        <f>IFERROR(VLOOKUP($C294,商品分类目录查找!$A:$B,2,0),"-")</f>
        <v>-</v>
      </c>
      <c r="E294" s="56" t="str">
        <f t="shared" si="17"/>
        <v>-</v>
      </c>
      <c r="F294" s="49" t="str">
        <f t="shared" si="18"/>
        <v>-</v>
      </c>
      <c r="G294" s="49" t="str">
        <f t="shared" si="19"/>
        <v>-</v>
      </c>
      <c r="H294" s="54" t="str">
        <f t="shared" si="20"/>
        <v>请在此位置填入税率</v>
      </c>
    </row>
    <row r="295" s="40" customFormat="1" spans="1:8">
      <c r="A295" s="41"/>
      <c r="B295" s="41"/>
      <c r="C295" s="41"/>
      <c r="D295" s="49" t="str">
        <f>IFERROR(VLOOKUP($C295,商品分类目录查找!$A:$B,2,0),"-")</f>
        <v>-</v>
      </c>
      <c r="E295" s="56" t="str">
        <f t="shared" si="17"/>
        <v>-</v>
      </c>
      <c r="F295" s="49" t="str">
        <f t="shared" si="18"/>
        <v>-</v>
      </c>
      <c r="G295" s="49" t="str">
        <f t="shared" si="19"/>
        <v>-</v>
      </c>
      <c r="H295" s="54" t="str">
        <f t="shared" si="20"/>
        <v>请在此位置填入税率</v>
      </c>
    </row>
    <row r="296" s="40" customFormat="1" spans="1:8">
      <c r="A296" s="41"/>
      <c r="B296" s="41"/>
      <c r="C296" s="41"/>
      <c r="D296" s="49" t="str">
        <f>IFERROR(VLOOKUP($C296,商品分类目录查找!$A:$B,2,0),"-")</f>
        <v>-</v>
      </c>
      <c r="E296" s="56" t="str">
        <f t="shared" si="17"/>
        <v>-</v>
      </c>
      <c r="F296" s="49" t="str">
        <f t="shared" si="18"/>
        <v>-</v>
      </c>
      <c r="G296" s="49" t="str">
        <f t="shared" si="19"/>
        <v>-</v>
      </c>
      <c r="H296" s="54" t="str">
        <f t="shared" si="20"/>
        <v>请在此位置填入税率</v>
      </c>
    </row>
    <row r="297" s="40" customFormat="1" spans="1:8">
      <c r="A297" s="41"/>
      <c r="B297" s="41"/>
      <c r="C297" s="41"/>
      <c r="D297" s="49" t="str">
        <f>IFERROR(VLOOKUP($C297,商品分类目录查找!$A:$B,2,0),"-")</f>
        <v>-</v>
      </c>
      <c r="E297" s="56" t="str">
        <f t="shared" si="17"/>
        <v>-</v>
      </c>
      <c r="F297" s="49" t="str">
        <f t="shared" si="18"/>
        <v>-</v>
      </c>
      <c r="G297" s="49" t="str">
        <f t="shared" si="19"/>
        <v>-</v>
      </c>
      <c r="H297" s="54" t="str">
        <f t="shared" si="20"/>
        <v>请在此位置填入税率</v>
      </c>
    </row>
    <row r="298" s="40" customFormat="1" spans="1:8">
      <c r="A298" s="41"/>
      <c r="B298" s="41"/>
      <c r="C298" s="41"/>
      <c r="D298" s="49" t="str">
        <f>IFERROR(VLOOKUP($C298,商品分类目录查找!$A:$B,2,0),"-")</f>
        <v>-</v>
      </c>
      <c r="E298" s="56" t="str">
        <f t="shared" si="17"/>
        <v>-</v>
      </c>
      <c r="F298" s="49" t="str">
        <f t="shared" si="18"/>
        <v>-</v>
      </c>
      <c r="G298" s="49" t="str">
        <f t="shared" si="19"/>
        <v>-</v>
      </c>
      <c r="H298" s="54" t="str">
        <f t="shared" si="20"/>
        <v>请在此位置填入税率</v>
      </c>
    </row>
    <row r="299" s="40" customFormat="1" spans="1:8">
      <c r="A299" s="41"/>
      <c r="B299" s="41"/>
      <c r="C299" s="41"/>
      <c r="D299" s="49" t="str">
        <f>IFERROR(VLOOKUP($C299,商品分类目录查找!$A:$B,2,0),"-")</f>
        <v>-</v>
      </c>
      <c r="E299" s="56" t="str">
        <f t="shared" si="17"/>
        <v>-</v>
      </c>
      <c r="F299" s="49" t="str">
        <f t="shared" si="18"/>
        <v>-</v>
      </c>
      <c r="G299" s="49" t="str">
        <f t="shared" si="19"/>
        <v>-</v>
      </c>
      <c r="H299" s="54" t="str">
        <f t="shared" si="20"/>
        <v>请在此位置填入税率</v>
      </c>
    </row>
    <row r="300" s="40" customFormat="1" spans="1:8">
      <c r="A300" s="41"/>
      <c r="B300" s="41"/>
      <c r="C300" s="41"/>
      <c r="D300" s="49" t="str">
        <f>IFERROR(VLOOKUP($C300,商品分类目录查找!$A:$B,2,0),"-")</f>
        <v>-</v>
      </c>
      <c r="E300" s="56" t="str">
        <f t="shared" si="17"/>
        <v>-</v>
      </c>
      <c r="F300" s="49" t="str">
        <f t="shared" si="18"/>
        <v>-</v>
      </c>
      <c r="G300" s="49" t="str">
        <f t="shared" si="19"/>
        <v>-</v>
      </c>
      <c r="H300" s="54" t="str">
        <f t="shared" si="20"/>
        <v>请在此位置填入税率</v>
      </c>
    </row>
    <row r="301" s="40" customFormat="1" spans="1:8">
      <c r="A301" s="41"/>
      <c r="B301" s="41"/>
      <c r="C301" s="41"/>
      <c r="D301" s="49" t="str">
        <f>IFERROR(VLOOKUP($C301,商品分类目录查找!$A:$B,2,0),"-")</f>
        <v>-</v>
      </c>
      <c r="E301" s="56" t="str">
        <f t="shared" si="17"/>
        <v>-</v>
      </c>
      <c r="F301" s="49" t="str">
        <f t="shared" si="18"/>
        <v>-</v>
      </c>
      <c r="G301" s="49" t="str">
        <f t="shared" si="19"/>
        <v>-</v>
      </c>
      <c r="H301" s="54" t="str">
        <f t="shared" si="20"/>
        <v>请在此位置填入税率</v>
      </c>
    </row>
    <row r="302" s="40" customFormat="1" spans="1:8">
      <c r="A302" s="41"/>
      <c r="B302" s="41"/>
      <c r="C302" s="41"/>
      <c r="D302" s="49" t="str">
        <f>IFERROR(VLOOKUP($C302,商品分类目录查找!$A:$B,2,0),"-")</f>
        <v>-</v>
      </c>
      <c r="E302" s="56" t="str">
        <f t="shared" si="17"/>
        <v>-</v>
      </c>
      <c r="F302" s="49" t="str">
        <f t="shared" si="18"/>
        <v>-</v>
      </c>
      <c r="G302" s="49" t="str">
        <f t="shared" si="19"/>
        <v>-</v>
      </c>
      <c r="H302" s="54" t="str">
        <f t="shared" si="20"/>
        <v>请在此位置填入税率</v>
      </c>
    </row>
    <row r="303" s="40" customFormat="1" spans="1:8">
      <c r="A303" s="41"/>
      <c r="B303" s="41"/>
      <c r="C303" s="41"/>
      <c r="D303" s="49" t="str">
        <f>IFERROR(VLOOKUP($C303,商品分类目录查找!$A:$B,2,0),"-")</f>
        <v>-</v>
      </c>
      <c r="E303" s="56" t="str">
        <f t="shared" si="17"/>
        <v>-</v>
      </c>
      <c r="F303" s="49" t="str">
        <f t="shared" si="18"/>
        <v>-</v>
      </c>
      <c r="G303" s="49" t="str">
        <f t="shared" si="19"/>
        <v>-</v>
      </c>
      <c r="H303" s="54" t="str">
        <f t="shared" si="20"/>
        <v>请在此位置填入税率</v>
      </c>
    </row>
    <row r="304" s="40" customFormat="1" spans="1:8">
      <c r="A304" s="41"/>
      <c r="B304" s="41"/>
      <c r="C304" s="41"/>
      <c r="D304" s="49" t="str">
        <f>IFERROR(VLOOKUP($C304,商品分类目录查找!$A:$B,2,0),"-")</f>
        <v>-</v>
      </c>
      <c r="E304" s="56" t="str">
        <f t="shared" si="17"/>
        <v>-</v>
      </c>
      <c r="F304" s="49" t="str">
        <f t="shared" si="18"/>
        <v>-</v>
      </c>
      <c r="G304" s="49" t="str">
        <f t="shared" si="19"/>
        <v>-</v>
      </c>
      <c r="H304" s="54" t="str">
        <f t="shared" si="20"/>
        <v>请在此位置填入税率</v>
      </c>
    </row>
    <row r="305" s="40" customFormat="1" spans="1:8">
      <c r="A305" s="41"/>
      <c r="B305" s="41"/>
      <c r="C305" s="41"/>
      <c r="D305" s="49" t="str">
        <f>IFERROR(VLOOKUP($C305,商品分类目录查找!$A:$B,2,0),"-")</f>
        <v>-</v>
      </c>
      <c r="E305" s="56" t="str">
        <f t="shared" si="17"/>
        <v>-</v>
      </c>
      <c r="F305" s="49" t="str">
        <f t="shared" si="18"/>
        <v>-</v>
      </c>
      <c r="G305" s="49" t="str">
        <f t="shared" si="19"/>
        <v>-</v>
      </c>
      <c r="H305" s="54" t="str">
        <f t="shared" si="20"/>
        <v>请在此位置填入税率</v>
      </c>
    </row>
    <row r="306" s="40" customFormat="1" spans="1:8">
      <c r="A306" s="41"/>
      <c r="B306" s="41"/>
      <c r="C306" s="41"/>
      <c r="D306" s="49" t="str">
        <f>IFERROR(VLOOKUP($C306,商品分类目录查找!$A:$B,2,0),"-")</f>
        <v>-</v>
      </c>
      <c r="E306" s="56" t="str">
        <f t="shared" si="17"/>
        <v>-</v>
      </c>
      <c r="F306" s="49" t="str">
        <f t="shared" si="18"/>
        <v>-</v>
      </c>
      <c r="G306" s="49" t="str">
        <f t="shared" si="19"/>
        <v>-</v>
      </c>
      <c r="H306" s="54" t="str">
        <f t="shared" si="20"/>
        <v>请在此位置填入税率</v>
      </c>
    </row>
    <row r="307" s="40" customFormat="1" spans="1:8">
      <c r="A307" s="41"/>
      <c r="B307" s="41"/>
      <c r="C307" s="41"/>
      <c r="D307" s="49" t="str">
        <f>IFERROR(VLOOKUP($C307,商品分类目录查找!$A:$B,2,0),"-")</f>
        <v>-</v>
      </c>
      <c r="E307" s="56" t="str">
        <f t="shared" si="17"/>
        <v>-</v>
      </c>
      <c r="F307" s="49" t="str">
        <f t="shared" si="18"/>
        <v>-</v>
      </c>
      <c r="G307" s="49" t="str">
        <f t="shared" si="19"/>
        <v>-</v>
      </c>
      <c r="H307" s="54" t="str">
        <f t="shared" si="20"/>
        <v>请在此位置填入税率</v>
      </c>
    </row>
    <row r="308" s="40" customFormat="1" spans="1:8">
      <c r="A308" s="41"/>
      <c r="B308" s="41"/>
      <c r="C308" s="41"/>
      <c r="D308" s="49" t="str">
        <f>IFERROR(VLOOKUP($C308,商品分类目录查找!$A:$B,2,0),"-")</f>
        <v>-</v>
      </c>
      <c r="E308" s="56" t="str">
        <f t="shared" si="17"/>
        <v>-</v>
      </c>
      <c r="F308" s="49" t="str">
        <f t="shared" si="18"/>
        <v>-</v>
      </c>
      <c r="G308" s="49" t="str">
        <f t="shared" si="19"/>
        <v>-</v>
      </c>
      <c r="H308" s="54" t="str">
        <f t="shared" si="20"/>
        <v>请在此位置填入税率</v>
      </c>
    </row>
    <row r="309" s="40" customFormat="1" spans="1:8">
      <c r="A309" s="41"/>
      <c r="B309" s="41"/>
      <c r="C309" s="41"/>
      <c r="D309" s="49" t="str">
        <f>IFERROR(VLOOKUP($C309,商品分类目录查找!$A:$B,2,0),"-")</f>
        <v>-</v>
      </c>
      <c r="E309" s="56" t="str">
        <f t="shared" si="17"/>
        <v>-</v>
      </c>
      <c r="F309" s="49" t="str">
        <f t="shared" si="18"/>
        <v>-</v>
      </c>
      <c r="G309" s="49" t="str">
        <f t="shared" si="19"/>
        <v>-</v>
      </c>
      <c r="H309" s="54" t="str">
        <f t="shared" si="20"/>
        <v>请在此位置填入税率</v>
      </c>
    </row>
    <row r="310" s="40" customFormat="1" spans="1:8">
      <c r="A310" s="41"/>
      <c r="B310" s="41"/>
      <c r="C310" s="41"/>
      <c r="D310" s="49" t="str">
        <f>IFERROR(VLOOKUP($C310,商品分类目录查找!$A:$B,2,0),"-")</f>
        <v>-</v>
      </c>
      <c r="E310" s="56" t="str">
        <f t="shared" si="17"/>
        <v>-</v>
      </c>
      <c r="F310" s="49" t="str">
        <f t="shared" si="18"/>
        <v>-</v>
      </c>
      <c r="G310" s="49" t="str">
        <f t="shared" si="19"/>
        <v>-</v>
      </c>
      <c r="H310" s="54" t="str">
        <f t="shared" si="20"/>
        <v>请在此位置填入税率</v>
      </c>
    </row>
    <row r="311" s="40" customFormat="1" spans="1:8">
      <c r="A311" s="41"/>
      <c r="B311" s="41"/>
      <c r="C311" s="41"/>
      <c r="D311" s="49" t="str">
        <f>IFERROR(VLOOKUP($C311,商品分类目录查找!$A:$B,2,0),"-")</f>
        <v>-</v>
      </c>
      <c r="E311" s="56" t="str">
        <f t="shared" si="17"/>
        <v>-</v>
      </c>
      <c r="F311" s="49" t="str">
        <f t="shared" si="18"/>
        <v>-</v>
      </c>
      <c r="G311" s="49" t="str">
        <f t="shared" si="19"/>
        <v>-</v>
      </c>
      <c r="H311" s="54" t="str">
        <f t="shared" si="20"/>
        <v>请在此位置填入税率</v>
      </c>
    </row>
    <row r="312" s="40" customFormat="1" spans="1:8">
      <c r="A312" s="41"/>
      <c r="B312" s="41"/>
      <c r="C312" s="41"/>
      <c r="D312" s="49" t="str">
        <f>IFERROR(VLOOKUP($C312,商品分类目录查找!$A:$B,2,0),"-")</f>
        <v>-</v>
      </c>
      <c r="E312" s="56" t="str">
        <f t="shared" si="17"/>
        <v>-</v>
      </c>
      <c r="F312" s="49" t="str">
        <f t="shared" si="18"/>
        <v>-</v>
      </c>
      <c r="G312" s="49" t="str">
        <f t="shared" si="19"/>
        <v>-</v>
      </c>
      <c r="H312" s="54" t="str">
        <f t="shared" si="20"/>
        <v>请在此位置填入税率</v>
      </c>
    </row>
    <row r="313" s="40" customFormat="1" spans="1:8">
      <c r="A313" s="41"/>
      <c r="B313" s="41"/>
      <c r="C313" s="41"/>
      <c r="D313" s="49" t="str">
        <f>IFERROR(VLOOKUP($C313,商品分类目录查找!$A:$B,2,0),"-")</f>
        <v>-</v>
      </c>
      <c r="E313" s="56" t="str">
        <f t="shared" si="17"/>
        <v>-</v>
      </c>
      <c r="F313" s="49" t="str">
        <f t="shared" si="18"/>
        <v>-</v>
      </c>
      <c r="G313" s="49" t="str">
        <f t="shared" si="19"/>
        <v>-</v>
      </c>
      <c r="H313" s="54" t="str">
        <f t="shared" si="20"/>
        <v>请在此位置填入税率</v>
      </c>
    </row>
    <row r="314" s="40" customFormat="1" spans="1:8">
      <c r="A314" s="41"/>
      <c r="B314" s="41"/>
      <c r="C314" s="41"/>
      <c r="D314" s="49" t="str">
        <f>IFERROR(VLOOKUP($C314,商品分类目录查找!$A:$B,2,0),"-")</f>
        <v>-</v>
      </c>
      <c r="E314" s="56" t="str">
        <f t="shared" si="17"/>
        <v>-</v>
      </c>
      <c r="F314" s="49" t="str">
        <f t="shared" si="18"/>
        <v>-</v>
      </c>
      <c r="G314" s="49" t="str">
        <f t="shared" si="19"/>
        <v>-</v>
      </c>
      <c r="H314" s="54" t="str">
        <f t="shared" si="20"/>
        <v>请在此位置填入税率</v>
      </c>
    </row>
    <row r="315" s="40" customFormat="1" spans="1:8">
      <c r="A315" s="41"/>
      <c r="B315" s="41"/>
      <c r="C315" s="41"/>
      <c r="D315" s="49" t="str">
        <f>IFERROR(VLOOKUP($C315,商品分类目录查找!$A:$B,2,0),"-")</f>
        <v>-</v>
      </c>
      <c r="E315" s="56" t="str">
        <f t="shared" si="17"/>
        <v>-</v>
      </c>
      <c r="F315" s="49" t="str">
        <f t="shared" si="18"/>
        <v>-</v>
      </c>
      <c r="G315" s="49" t="str">
        <f t="shared" si="19"/>
        <v>-</v>
      </c>
      <c r="H315" s="54" t="str">
        <f t="shared" si="20"/>
        <v>请在此位置填入税率</v>
      </c>
    </row>
    <row r="316" s="40" customFormat="1" spans="1:8">
      <c r="A316" s="41"/>
      <c r="B316" s="41"/>
      <c r="C316" s="41"/>
      <c r="D316" s="49" t="str">
        <f>IFERROR(VLOOKUP($C316,商品分类目录查找!$A:$B,2,0),"-")</f>
        <v>-</v>
      </c>
      <c r="E316" s="56" t="str">
        <f t="shared" si="17"/>
        <v>-</v>
      </c>
      <c r="F316" s="49" t="str">
        <f t="shared" si="18"/>
        <v>-</v>
      </c>
      <c r="G316" s="49" t="str">
        <f t="shared" si="19"/>
        <v>-</v>
      </c>
      <c r="H316" s="54" t="str">
        <f t="shared" si="20"/>
        <v>请在此位置填入税率</v>
      </c>
    </row>
    <row r="317" s="40" customFormat="1" spans="1:8">
      <c r="A317" s="41"/>
      <c r="B317" s="41"/>
      <c r="C317" s="41"/>
      <c r="D317" s="49" t="str">
        <f>IFERROR(VLOOKUP($C317,商品分类目录查找!$A:$B,2,0),"-")</f>
        <v>-</v>
      </c>
      <c r="E317" s="56" t="str">
        <f t="shared" si="17"/>
        <v>-</v>
      </c>
      <c r="F317" s="49" t="str">
        <f t="shared" si="18"/>
        <v>-</v>
      </c>
      <c r="G317" s="49" t="str">
        <f t="shared" si="19"/>
        <v>-</v>
      </c>
      <c r="H317" s="54" t="str">
        <f t="shared" si="20"/>
        <v>请在此位置填入税率</v>
      </c>
    </row>
    <row r="318" s="40" customFormat="1" spans="1:8">
      <c r="A318" s="41"/>
      <c r="B318" s="41"/>
      <c r="C318" s="41"/>
      <c r="D318" s="49" t="str">
        <f>IFERROR(VLOOKUP($C318,商品分类目录查找!$A:$B,2,0),"-")</f>
        <v>-</v>
      </c>
      <c r="E318" s="56" t="str">
        <f t="shared" si="17"/>
        <v>-</v>
      </c>
      <c r="F318" s="49" t="str">
        <f t="shared" si="18"/>
        <v>-</v>
      </c>
      <c r="G318" s="49" t="str">
        <f t="shared" si="19"/>
        <v>-</v>
      </c>
      <c r="H318" s="54" t="str">
        <f t="shared" si="20"/>
        <v>请在此位置填入税率</v>
      </c>
    </row>
    <row r="319" s="40" customFormat="1" spans="1:8">
      <c r="A319" s="41"/>
      <c r="B319" s="41"/>
      <c r="C319" s="41"/>
      <c r="D319" s="49" t="str">
        <f>IFERROR(VLOOKUP($C319,商品分类目录查找!$A:$B,2,0),"-")</f>
        <v>-</v>
      </c>
      <c r="E319" s="56" t="str">
        <f t="shared" si="17"/>
        <v>-</v>
      </c>
      <c r="F319" s="49" t="str">
        <f t="shared" si="18"/>
        <v>-</v>
      </c>
      <c r="G319" s="49" t="str">
        <f t="shared" si="19"/>
        <v>-</v>
      </c>
      <c r="H319" s="54" t="str">
        <f t="shared" si="20"/>
        <v>请在此位置填入税率</v>
      </c>
    </row>
    <row r="320" s="40" customFormat="1" spans="1:8">
      <c r="A320" s="41"/>
      <c r="B320" s="41"/>
      <c r="C320" s="41"/>
      <c r="D320" s="49" t="str">
        <f>IFERROR(VLOOKUP($C320,商品分类目录查找!$A:$B,2,0),"-")</f>
        <v>-</v>
      </c>
      <c r="E320" s="56" t="str">
        <f t="shared" si="17"/>
        <v>-</v>
      </c>
      <c r="F320" s="49" t="str">
        <f t="shared" si="18"/>
        <v>-</v>
      </c>
      <c r="G320" s="49" t="str">
        <f t="shared" si="19"/>
        <v>-</v>
      </c>
      <c r="H320" s="54" t="str">
        <f t="shared" si="20"/>
        <v>请在此位置填入税率</v>
      </c>
    </row>
    <row r="321" s="40" customFormat="1" spans="1:8">
      <c r="A321" s="41"/>
      <c r="B321" s="41"/>
      <c r="C321" s="41"/>
      <c r="D321" s="49" t="str">
        <f>IFERROR(VLOOKUP($C321,商品分类目录查找!$A:$B,2,0),"-")</f>
        <v>-</v>
      </c>
      <c r="E321" s="56" t="str">
        <f t="shared" si="17"/>
        <v>-</v>
      </c>
      <c r="F321" s="49" t="str">
        <f t="shared" si="18"/>
        <v>-</v>
      </c>
      <c r="G321" s="49" t="str">
        <f t="shared" si="19"/>
        <v>-</v>
      </c>
      <c r="H321" s="54" t="str">
        <f t="shared" si="20"/>
        <v>请在此位置填入税率</v>
      </c>
    </row>
    <row r="322" s="40" customFormat="1" spans="1:8">
      <c r="A322" s="41"/>
      <c r="B322" s="41"/>
      <c r="C322" s="41"/>
      <c r="D322" s="49" t="str">
        <f>IFERROR(VLOOKUP($C322,商品分类目录查找!$A:$B,2,0),"-")</f>
        <v>-</v>
      </c>
      <c r="E322" s="56" t="str">
        <f t="shared" ref="E322:E385" si="21">LEFT(D322,4)</f>
        <v>-</v>
      </c>
      <c r="F322" s="49" t="str">
        <f t="shared" ref="F322:F385" si="22">LEFT($D322,3)</f>
        <v>-</v>
      </c>
      <c r="G322" s="49" t="str">
        <f t="shared" ref="G322:G385" si="23">LEFT($D322,2)</f>
        <v>-</v>
      </c>
      <c r="H322" s="54" t="str">
        <f t="shared" si="20"/>
        <v>请在此位置填入税率</v>
      </c>
    </row>
    <row r="323" s="40" customFormat="1" spans="1:8">
      <c r="A323" s="41"/>
      <c r="B323" s="41"/>
      <c r="C323" s="41"/>
      <c r="D323" s="49" t="str">
        <f>IFERROR(VLOOKUP($C323,商品分类目录查找!$A:$B,2,0),"-")</f>
        <v>-</v>
      </c>
      <c r="E323" s="56" t="str">
        <f t="shared" si="21"/>
        <v>-</v>
      </c>
      <c r="F323" s="49" t="str">
        <f t="shared" si="22"/>
        <v>-</v>
      </c>
      <c r="G323" s="49" t="str">
        <f t="shared" si="23"/>
        <v>-</v>
      </c>
      <c r="H323" s="54" t="str">
        <f t="shared" si="20"/>
        <v>请在此位置填入税率</v>
      </c>
    </row>
    <row r="324" s="40" customFormat="1" spans="1:8">
      <c r="A324" s="41"/>
      <c r="B324" s="41"/>
      <c r="C324" s="41"/>
      <c r="D324" s="49" t="str">
        <f>IFERROR(VLOOKUP($C324,商品分类目录查找!$A:$B,2,0),"-")</f>
        <v>-</v>
      </c>
      <c r="E324" s="56" t="str">
        <f t="shared" si="21"/>
        <v>-</v>
      </c>
      <c r="F324" s="49" t="str">
        <f t="shared" si="22"/>
        <v>-</v>
      </c>
      <c r="G324" s="49" t="str">
        <f t="shared" si="23"/>
        <v>-</v>
      </c>
      <c r="H324" s="54" t="str">
        <f t="shared" si="20"/>
        <v>请在此位置填入税率</v>
      </c>
    </row>
    <row r="325" s="40" customFormat="1" spans="1:8">
      <c r="A325" s="41"/>
      <c r="B325" s="41"/>
      <c r="C325" s="41"/>
      <c r="D325" s="49" t="str">
        <f>IFERROR(VLOOKUP($C325,商品分类目录查找!$A:$B,2,0),"-")</f>
        <v>-</v>
      </c>
      <c r="E325" s="56" t="str">
        <f t="shared" si="21"/>
        <v>-</v>
      </c>
      <c r="F325" s="49" t="str">
        <f t="shared" si="22"/>
        <v>-</v>
      </c>
      <c r="G325" s="49" t="str">
        <f t="shared" si="23"/>
        <v>-</v>
      </c>
      <c r="H325" s="54" t="str">
        <f t="shared" si="20"/>
        <v>请在此位置填入税率</v>
      </c>
    </row>
    <row r="326" s="40" customFormat="1" spans="1:8">
      <c r="A326" s="41"/>
      <c r="B326" s="41"/>
      <c r="C326" s="41"/>
      <c r="D326" s="49" t="str">
        <f>IFERROR(VLOOKUP($C326,商品分类目录查找!$A:$B,2,0),"-")</f>
        <v>-</v>
      </c>
      <c r="E326" s="56" t="str">
        <f t="shared" si="21"/>
        <v>-</v>
      </c>
      <c r="F326" s="49" t="str">
        <f t="shared" si="22"/>
        <v>-</v>
      </c>
      <c r="G326" s="49" t="str">
        <f t="shared" si="23"/>
        <v>-</v>
      </c>
      <c r="H326" s="54" t="str">
        <f t="shared" si="20"/>
        <v>请在此位置填入税率</v>
      </c>
    </row>
    <row r="327" s="40" customFormat="1" spans="1:8">
      <c r="A327" s="41"/>
      <c r="B327" s="41"/>
      <c r="C327" s="41"/>
      <c r="D327" s="49" t="str">
        <f>IFERROR(VLOOKUP($C327,商品分类目录查找!$A:$B,2,0),"-")</f>
        <v>-</v>
      </c>
      <c r="E327" s="56" t="str">
        <f t="shared" si="21"/>
        <v>-</v>
      </c>
      <c r="F327" s="49" t="str">
        <f t="shared" si="22"/>
        <v>-</v>
      </c>
      <c r="G327" s="49" t="str">
        <f t="shared" si="23"/>
        <v>-</v>
      </c>
      <c r="H327" s="54" t="str">
        <f t="shared" si="20"/>
        <v>请在此位置填入税率</v>
      </c>
    </row>
    <row r="328" s="40" customFormat="1" spans="1:8">
      <c r="A328" s="41"/>
      <c r="B328" s="41"/>
      <c r="C328" s="41"/>
      <c r="D328" s="49" t="str">
        <f>IFERROR(VLOOKUP($C328,商品分类目录查找!$A:$B,2,0),"-")</f>
        <v>-</v>
      </c>
      <c r="E328" s="56" t="str">
        <f t="shared" si="21"/>
        <v>-</v>
      </c>
      <c r="F328" s="49" t="str">
        <f t="shared" si="22"/>
        <v>-</v>
      </c>
      <c r="G328" s="49" t="str">
        <f t="shared" si="23"/>
        <v>-</v>
      </c>
      <c r="H328" s="54" t="str">
        <f t="shared" si="20"/>
        <v>请在此位置填入税率</v>
      </c>
    </row>
    <row r="329" s="40" customFormat="1" spans="1:8">
      <c r="A329" s="41"/>
      <c r="B329" s="41"/>
      <c r="C329" s="41"/>
      <c r="D329" s="49" t="str">
        <f>IFERROR(VLOOKUP($C329,商品分类目录查找!$A:$B,2,0),"-")</f>
        <v>-</v>
      </c>
      <c r="E329" s="56" t="str">
        <f t="shared" si="21"/>
        <v>-</v>
      </c>
      <c r="F329" s="49" t="str">
        <f t="shared" si="22"/>
        <v>-</v>
      </c>
      <c r="G329" s="49" t="str">
        <f t="shared" si="23"/>
        <v>-</v>
      </c>
      <c r="H329" s="54" t="str">
        <f t="shared" si="20"/>
        <v>请在此位置填入税率</v>
      </c>
    </row>
    <row r="330" s="40" customFormat="1" spans="1:8">
      <c r="A330" s="41"/>
      <c r="B330" s="41"/>
      <c r="C330" s="41"/>
      <c r="D330" s="49" t="str">
        <f>IFERROR(VLOOKUP($C330,商品分类目录查找!$A:$B,2,0),"-")</f>
        <v>-</v>
      </c>
      <c r="E330" s="56" t="str">
        <f t="shared" si="21"/>
        <v>-</v>
      </c>
      <c r="F330" s="49" t="str">
        <f t="shared" si="22"/>
        <v>-</v>
      </c>
      <c r="G330" s="49" t="str">
        <f t="shared" si="23"/>
        <v>-</v>
      </c>
      <c r="H330" s="54" t="str">
        <f t="shared" si="20"/>
        <v>请在此位置填入税率</v>
      </c>
    </row>
    <row r="331" s="40" customFormat="1" spans="1:8">
      <c r="A331" s="41"/>
      <c r="B331" s="41"/>
      <c r="C331" s="41"/>
      <c r="D331" s="49" t="str">
        <f>IFERROR(VLOOKUP($C331,商品分类目录查找!$A:$B,2,0),"-")</f>
        <v>-</v>
      </c>
      <c r="E331" s="56" t="str">
        <f t="shared" si="21"/>
        <v>-</v>
      </c>
      <c r="F331" s="49" t="str">
        <f t="shared" si="22"/>
        <v>-</v>
      </c>
      <c r="G331" s="49" t="str">
        <f t="shared" si="23"/>
        <v>-</v>
      </c>
      <c r="H331" s="54" t="str">
        <f t="shared" si="20"/>
        <v>请在此位置填入税率</v>
      </c>
    </row>
    <row r="332" s="40" customFormat="1" spans="1:8">
      <c r="A332" s="41"/>
      <c r="B332" s="41"/>
      <c r="C332" s="41"/>
      <c r="D332" s="49" t="str">
        <f>IFERROR(VLOOKUP($C332,商品分类目录查找!$A:$B,2,0),"-")</f>
        <v>-</v>
      </c>
      <c r="E332" s="56" t="str">
        <f t="shared" si="21"/>
        <v>-</v>
      </c>
      <c r="F332" s="49" t="str">
        <f t="shared" si="22"/>
        <v>-</v>
      </c>
      <c r="G332" s="49" t="str">
        <f t="shared" si="23"/>
        <v>-</v>
      </c>
      <c r="H332" s="54" t="str">
        <f t="shared" si="20"/>
        <v>请在此位置填入税率</v>
      </c>
    </row>
    <row r="333" s="40" customFormat="1" spans="1:8">
      <c r="A333" s="41"/>
      <c r="B333" s="41"/>
      <c r="C333" s="41"/>
      <c r="D333" s="49" t="str">
        <f>IFERROR(VLOOKUP($C333,商品分类目录查找!$A:$B,2,0),"-")</f>
        <v>-</v>
      </c>
      <c r="E333" s="56" t="str">
        <f t="shared" si="21"/>
        <v>-</v>
      </c>
      <c r="F333" s="49" t="str">
        <f t="shared" si="22"/>
        <v>-</v>
      </c>
      <c r="G333" s="49" t="str">
        <f t="shared" si="23"/>
        <v>-</v>
      </c>
      <c r="H333" s="54" t="str">
        <f t="shared" si="20"/>
        <v>请在此位置填入税率</v>
      </c>
    </row>
    <row r="334" s="40" customFormat="1" spans="1:8">
      <c r="A334" s="41"/>
      <c r="B334" s="41"/>
      <c r="C334" s="41"/>
      <c r="D334" s="49" t="str">
        <f>IFERROR(VLOOKUP($C334,商品分类目录查找!$A:$B,2,0),"-")</f>
        <v>-</v>
      </c>
      <c r="E334" s="56" t="str">
        <f t="shared" si="21"/>
        <v>-</v>
      </c>
      <c r="F334" s="49" t="str">
        <f t="shared" si="22"/>
        <v>-</v>
      </c>
      <c r="G334" s="49" t="str">
        <f t="shared" si="23"/>
        <v>-</v>
      </c>
      <c r="H334" s="54" t="str">
        <f t="shared" si="20"/>
        <v>请在此位置填入税率</v>
      </c>
    </row>
    <row r="335" s="40" customFormat="1" spans="1:8">
      <c r="A335" s="41"/>
      <c r="B335" s="41"/>
      <c r="C335" s="41"/>
      <c r="D335" s="49" t="str">
        <f>IFERROR(VLOOKUP($C335,商品分类目录查找!$A:$B,2,0),"-")</f>
        <v>-</v>
      </c>
      <c r="E335" s="56" t="str">
        <f t="shared" si="21"/>
        <v>-</v>
      </c>
      <c r="F335" s="49" t="str">
        <f t="shared" si="22"/>
        <v>-</v>
      </c>
      <c r="G335" s="49" t="str">
        <f t="shared" si="23"/>
        <v>-</v>
      </c>
      <c r="H335" s="54" t="str">
        <f t="shared" ref="H335:H398" si="24">IF(B335="","请在此位置填入税率","-")</f>
        <v>请在此位置填入税率</v>
      </c>
    </row>
    <row r="336" s="40" customFormat="1" spans="1:8">
      <c r="A336" s="41"/>
      <c r="B336" s="41"/>
      <c r="C336" s="41"/>
      <c r="D336" s="49" t="str">
        <f>IFERROR(VLOOKUP($C336,商品分类目录查找!$A:$B,2,0),"-")</f>
        <v>-</v>
      </c>
      <c r="E336" s="56" t="str">
        <f t="shared" si="21"/>
        <v>-</v>
      </c>
      <c r="F336" s="49" t="str">
        <f t="shared" si="22"/>
        <v>-</v>
      </c>
      <c r="G336" s="49" t="str">
        <f t="shared" si="23"/>
        <v>-</v>
      </c>
      <c r="H336" s="54" t="str">
        <f t="shared" si="24"/>
        <v>请在此位置填入税率</v>
      </c>
    </row>
    <row r="337" s="40" customFormat="1" spans="1:8">
      <c r="A337" s="41"/>
      <c r="B337" s="41"/>
      <c r="C337" s="41"/>
      <c r="D337" s="49" t="str">
        <f>IFERROR(VLOOKUP($C337,商品分类目录查找!$A:$B,2,0),"-")</f>
        <v>-</v>
      </c>
      <c r="E337" s="56" t="str">
        <f t="shared" si="21"/>
        <v>-</v>
      </c>
      <c r="F337" s="49" t="str">
        <f t="shared" si="22"/>
        <v>-</v>
      </c>
      <c r="G337" s="49" t="str">
        <f t="shared" si="23"/>
        <v>-</v>
      </c>
      <c r="H337" s="54" t="str">
        <f t="shared" si="24"/>
        <v>请在此位置填入税率</v>
      </c>
    </row>
    <row r="338" s="40" customFormat="1" spans="1:8">
      <c r="A338" s="41"/>
      <c r="B338" s="41"/>
      <c r="C338" s="41"/>
      <c r="D338" s="49" t="str">
        <f>IFERROR(VLOOKUP($C338,商品分类目录查找!$A:$B,2,0),"-")</f>
        <v>-</v>
      </c>
      <c r="E338" s="56" t="str">
        <f t="shared" si="21"/>
        <v>-</v>
      </c>
      <c r="F338" s="49" t="str">
        <f t="shared" si="22"/>
        <v>-</v>
      </c>
      <c r="G338" s="49" t="str">
        <f t="shared" si="23"/>
        <v>-</v>
      </c>
      <c r="H338" s="54" t="str">
        <f t="shared" si="24"/>
        <v>请在此位置填入税率</v>
      </c>
    </row>
    <row r="339" s="40" customFormat="1" spans="1:8">
      <c r="A339" s="41"/>
      <c r="B339" s="41"/>
      <c r="C339" s="41"/>
      <c r="D339" s="49" t="str">
        <f>IFERROR(VLOOKUP($C339,商品分类目录查找!$A:$B,2,0),"-")</f>
        <v>-</v>
      </c>
      <c r="E339" s="56" t="str">
        <f t="shared" si="21"/>
        <v>-</v>
      </c>
      <c r="F339" s="49" t="str">
        <f t="shared" si="22"/>
        <v>-</v>
      </c>
      <c r="G339" s="49" t="str">
        <f t="shared" si="23"/>
        <v>-</v>
      </c>
      <c r="H339" s="54" t="str">
        <f t="shared" si="24"/>
        <v>请在此位置填入税率</v>
      </c>
    </row>
    <row r="340" s="40" customFormat="1" spans="1:8">
      <c r="A340" s="41"/>
      <c r="B340" s="41"/>
      <c r="C340" s="41"/>
      <c r="D340" s="49" t="str">
        <f>IFERROR(VLOOKUP($C340,商品分类目录查找!$A:$B,2,0),"-")</f>
        <v>-</v>
      </c>
      <c r="E340" s="56" t="str">
        <f t="shared" si="21"/>
        <v>-</v>
      </c>
      <c r="F340" s="49" t="str">
        <f t="shared" si="22"/>
        <v>-</v>
      </c>
      <c r="G340" s="49" t="str">
        <f t="shared" si="23"/>
        <v>-</v>
      </c>
      <c r="H340" s="54" t="str">
        <f t="shared" si="24"/>
        <v>请在此位置填入税率</v>
      </c>
    </row>
    <row r="341" s="40" customFormat="1" spans="1:8">
      <c r="A341" s="41"/>
      <c r="B341" s="41"/>
      <c r="C341" s="41"/>
      <c r="D341" s="49" t="str">
        <f>IFERROR(VLOOKUP($C341,商品分类目录查找!$A:$B,2,0),"-")</f>
        <v>-</v>
      </c>
      <c r="E341" s="56" t="str">
        <f t="shared" si="21"/>
        <v>-</v>
      </c>
      <c r="F341" s="49" t="str">
        <f t="shared" si="22"/>
        <v>-</v>
      </c>
      <c r="G341" s="49" t="str">
        <f t="shared" si="23"/>
        <v>-</v>
      </c>
      <c r="H341" s="54" t="str">
        <f t="shared" si="24"/>
        <v>请在此位置填入税率</v>
      </c>
    </row>
    <row r="342" s="40" customFormat="1" spans="1:8">
      <c r="A342" s="41"/>
      <c r="B342" s="41"/>
      <c r="C342" s="41"/>
      <c r="D342" s="49" t="str">
        <f>IFERROR(VLOOKUP($C342,商品分类目录查找!$A:$B,2,0),"-")</f>
        <v>-</v>
      </c>
      <c r="E342" s="56" t="str">
        <f t="shared" si="21"/>
        <v>-</v>
      </c>
      <c r="F342" s="49" t="str">
        <f t="shared" si="22"/>
        <v>-</v>
      </c>
      <c r="G342" s="49" t="str">
        <f t="shared" si="23"/>
        <v>-</v>
      </c>
      <c r="H342" s="54" t="str">
        <f t="shared" si="24"/>
        <v>请在此位置填入税率</v>
      </c>
    </row>
    <row r="343" s="40" customFormat="1" spans="1:8">
      <c r="A343" s="41"/>
      <c r="B343" s="41"/>
      <c r="C343" s="41"/>
      <c r="D343" s="49" t="str">
        <f>IFERROR(VLOOKUP($C343,商品分类目录查找!$A:$B,2,0),"-")</f>
        <v>-</v>
      </c>
      <c r="E343" s="56" t="str">
        <f t="shared" si="21"/>
        <v>-</v>
      </c>
      <c r="F343" s="49" t="str">
        <f t="shared" si="22"/>
        <v>-</v>
      </c>
      <c r="G343" s="49" t="str">
        <f t="shared" si="23"/>
        <v>-</v>
      </c>
      <c r="H343" s="54" t="str">
        <f t="shared" si="24"/>
        <v>请在此位置填入税率</v>
      </c>
    </row>
    <row r="344" s="40" customFormat="1" spans="1:8">
      <c r="A344" s="41"/>
      <c r="B344" s="41"/>
      <c r="C344" s="41"/>
      <c r="D344" s="49" t="str">
        <f>IFERROR(VLOOKUP($C344,商品分类目录查找!$A:$B,2,0),"-")</f>
        <v>-</v>
      </c>
      <c r="E344" s="56" t="str">
        <f t="shared" si="21"/>
        <v>-</v>
      </c>
      <c r="F344" s="49" t="str">
        <f t="shared" si="22"/>
        <v>-</v>
      </c>
      <c r="G344" s="49" t="str">
        <f t="shared" si="23"/>
        <v>-</v>
      </c>
      <c r="H344" s="54" t="str">
        <f t="shared" si="24"/>
        <v>请在此位置填入税率</v>
      </c>
    </row>
    <row r="345" s="40" customFormat="1" spans="1:8">
      <c r="A345" s="41"/>
      <c r="B345" s="41"/>
      <c r="C345" s="41"/>
      <c r="D345" s="49" t="str">
        <f>IFERROR(VLOOKUP($C345,商品分类目录查找!$A:$B,2,0),"-")</f>
        <v>-</v>
      </c>
      <c r="E345" s="56" t="str">
        <f t="shared" si="21"/>
        <v>-</v>
      </c>
      <c r="F345" s="49" t="str">
        <f t="shared" si="22"/>
        <v>-</v>
      </c>
      <c r="G345" s="49" t="str">
        <f t="shared" si="23"/>
        <v>-</v>
      </c>
      <c r="H345" s="54" t="str">
        <f t="shared" si="24"/>
        <v>请在此位置填入税率</v>
      </c>
    </row>
    <row r="346" s="40" customFormat="1" spans="1:8">
      <c r="A346" s="41"/>
      <c r="B346" s="41"/>
      <c r="C346" s="41"/>
      <c r="D346" s="49" t="str">
        <f>IFERROR(VLOOKUP($C346,商品分类目录查找!$A:$B,2,0),"-")</f>
        <v>-</v>
      </c>
      <c r="E346" s="56" t="str">
        <f t="shared" si="21"/>
        <v>-</v>
      </c>
      <c r="F346" s="49" t="str">
        <f t="shared" si="22"/>
        <v>-</v>
      </c>
      <c r="G346" s="49" t="str">
        <f t="shared" si="23"/>
        <v>-</v>
      </c>
      <c r="H346" s="54" t="str">
        <f t="shared" si="24"/>
        <v>请在此位置填入税率</v>
      </c>
    </row>
    <row r="347" s="40" customFormat="1" spans="1:8">
      <c r="A347" s="41"/>
      <c r="B347" s="41"/>
      <c r="C347" s="41"/>
      <c r="D347" s="49" t="str">
        <f>IFERROR(VLOOKUP($C347,商品分类目录查找!$A:$B,2,0),"-")</f>
        <v>-</v>
      </c>
      <c r="E347" s="56" t="str">
        <f t="shared" si="21"/>
        <v>-</v>
      </c>
      <c r="F347" s="49" t="str">
        <f t="shared" si="22"/>
        <v>-</v>
      </c>
      <c r="G347" s="49" t="str">
        <f t="shared" si="23"/>
        <v>-</v>
      </c>
      <c r="H347" s="54" t="str">
        <f t="shared" si="24"/>
        <v>请在此位置填入税率</v>
      </c>
    </row>
    <row r="348" s="40" customFormat="1" spans="1:8">
      <c r="A348" s="41"/>
      <c r="B348" s="41"/>
      <c r="C348" s="41"/>
      <c r="D348" s="49" t="str">
        <f>IFERROR(VLOOKUP($C348,商品分类目录查找!$A:$B,2,0),"-")</f>
        <v>-</v>
      </c>
      <c r="E348" s="56" t="str">
        <f t="shared" si="21"/>
        <v>-</v>
      </c>
      <c r="F348" s="49" t="str">
        <f t="shared" si="22"/>
        <v>-</v>
      </c>
      <c r="G348" s="49" t="str">
        <f t="shared" si="23"/>
        <v>-</v>
      </c>
      <c r="H348" s="54" t="str">
        <f t="shared" si="24"/>
        <v>请在此位置填入税率</v>
      </c>
    </row>
    <row r="349" s="40" customFormat="1" spans="1:8">
      <c r="A349" s="41"/>
      <c r="B349" s="41"/>
      <c r="C349" s="41"/>
      <c r="D349" s="49" t="str">
        <f>IFERROR(VLOOKUP($C349,商品分类目录查找!$A:$B,2,0),"-")</f>
        <v>-</v>
      </c>
      <c r="E349" s="56" t="str">
        <f t="shared" si="21"/>
        <v>-</v>
      </c>
      <c r="F349" s="49" t="str">
        <f t="shared" si="22"/>
        <v>-</v>
      </c>
      <c r="G349" s="49" t="str">
        <f t="shared" si="23"/>
        <v>-</v>
      </c>
      <c r="H349" s="54" t="str">
        <f t="shared" si="24"/>
        <v>请在此位置填入税率</v>
      </c>
    </row>
    <row r="350" s="40" customFormat="1" spans="1:8">
      <c r="A350" s="41"/>
      <c r="B350" s="41"/>
      <c r="C350" s="41"/>
      <c r="D350" s="49" t="str">
        <f>IFERROR(VLOOKUP($C350,商品分类目录查找!$A:$B,2,0),"-")</f>
        <v>-</v>
      </c>
      <c r="E350" s="56" t="str">
        <f t="shared" si="21"/>
        <v>-</v>
      </c>
      <c r="F350" s="49" t="str">
        <f t="shared" si="22"/>
        <v>-</v>
      </c>
      <c r="G350" s="49" t="str">
        <f t="shared" si="23"/>
        <v>-</v>
      </c>
      <c r="H350" s="54" t="str">
        <f t="shared" si="24"/>
        <v>请在此位置填入税率</v>
      </c>
    </row>
    <row r="351" s="40" customFormat="1" spans="1:8">
      <c r="A351" s="41"/>
      <c r="B351" s="41"/>
      <c r="C351" s="41"/>
      <c r="D351" s="49" t="str">
        <f>IFERROR(VLOOKUP($C351,商品分类目录查找!$A:$B,2,0),"-")</f>
        <v>-</v>
      </c>
      <c r="E351" s="56" t="str">
        <f t="shared" si="21"/>
        <v>-</v>
      </c>
      <c r="F351" s="49" t="str">
        <f t="shared" si="22"/>
        <v>-</v>
      </c>
      <c r="G351" s="49" t="str">
        <f t="shared" si="23"/>
        <v>-</v>
      </c>
      <c r="H351" s="54" t="str">
        <f t="shared" si="24"/>
        <v>请在此位置填入税率</v>
      </c>
    </row>
    <row r="352" s="40" customFormat="1" spans="1:8">
      <c r="A352" s="41"/>
      <c r="B352" s="41"/>
      <c r="C352" s="41"/>
      <c r="D352" s="49" t="str">
        <f>IFERROR(VLOOKUP($C352,商品分类目录查找!$A:$B,2,0),"-")</f>
        <v>-</v>
      </c>
      <c r="E352" s="56" t="str">
        <f t="shared" si="21"/>
        <v>-</v>
      </c>
      <c r="F352" s="49" t="str">
        <f t="shared" si="22"/>
        <v>-</v>
      </c>
      <c r="G352" s="49" t="str">
        <f t="shared" si="23"/>
        <v>-</v>
      </c>
      <c r="H352" s="54" t="str">
        <f t="shared" si="24"/>
        <v>请在此位置填入税率</v>
      </c>
    </row>
    <row r="353" s="40" customFormat="1" spans="1:8">
      <c r="A353" s="41"/>
      <c r="B353" s="41"/>
      <c r="C353" s="41"/>
      <c r="D353" s="49" t="str">
        <f>IFERROR(VLOOKUP($C353,商品分类目录查找!$A:$B,2,0),"-")</f>
        <v>-</v>
      </c>
      <c r="E353" s="56" t="str">
        <f t="shared" si="21"/>
        <v>-</v>
      </c>
      <c r="F353" s="49" t="str">
        <f t="shared" si="22"/>
        <v>-</v>
      </c>
      <c r="G353" s="49" t="str">
        <f t="shared" si="23"/>
        <v>-</v>
      </c>
      <c r="H353" s="54" t="str">
        <f t="shared" si="24"/>
        <v>请在此位置填入税率</v>
      </c>
    </row>
    <row r="354" s="40" customFormat="1" spans="1:8">
      <c r="A354" s="41"/>
      <c r="B354" s="41"/>
      <c r="C354" s="41"/>
      <c r="D354" s="49" t="str">
        <f>IFERROR(VLOOKUP($C354,商品分类目录查找!$A:$B,2,0),"-")</f>
        <v>-</v>
      </c>
      <c r="E354" s="56" t="str">
        <f t="shared" si="21"/>
        <v>-</v>
      </c>
      <c r="F354" s="49" t="str">
        <f t="shared" si="22"/>
        <v>-</v>
      </c>
      <c r="G354" s="49" t="str">
        <f t="shared" si="23"/>
        <v>-</v>
      </c>
      <c r="H354" s="54" t="str">
        <f t="shared" si="24"/>
        <v>请在此位置填入税率</v>
      </c>
    </row>
    <row r="355" s="40" customFormat="1" spans="1:8">
      <c r="A355" s="41"/>
      <c r="B355" s="41"/>
      <c r="C355" s="41"/>
      <c r="D355" s="49" t="str">
        <f>IFERROR(VLOOKUP($C355,商品分类目录查找!$A:$B,2,0),"-")</f>
        <v>-</v>
      </c>
      <c r="E355" s="56" t="str">
        <f t="shared" si="21"/>
        <v>-</v>
      </c>
      <c r="F355" s="49" t="str">
        <f t="shared" si="22"/>
        <v>-</v>
      </c>
      <c r="G355" s="49" t="str">
        <f t="shared" si="23"/>
        <v>-</v>
      </c>
      <c r="H355" s="54" t="str">
        <f t="shared" si="24"/>
        <v>请在此位置填入税率</v>
      </c>
    </row>
    <row r="356" s="40" customFormat="1" spans="1:8">
      <c r="A356" s="41"/>
      <c r="B356" s="41"/>
      <c r="C356" s="41"/>
      <c r="D356" s="49" t="str">
        <f>IFERROR(VLOOKUP($C356,商品分类目录查找!$A:$B,2,0),"-")</f>
        <v>-</v>
      </c>
      <c r="E356" s="56" t="str">
        <f t="shared" si="21"/>
        <v>-</v>
      </c>
      <c r="F356" s="49" t="str">
        <f t="shared" si="22"/>
        <v>-</v>
      </c>
      <c r="G356" s="49" t="str">
        <f t="shared" si="23"/>
        <v>-</v>
      </c>
      <c r="H356" s="54" t="str">
        <f t="shared" si="24"/>
        <v>请在此位置填入税率</v>
      </c>
    </row>
    <row r="357" s="40" customFormat="1" spans="1:8">
      <c r="A357" s="41"/>
      <c r="B357" s="41"/>
      <c r="C357" s="41"/>
      <c r="D357" s="49" t="str">
        <f>IFERROR(VLOOKUP($C357,商品分类目录查找!$A:$B,2,0),"-")</f>
        <v>-</v>
      </c>
      <c r="E357" s="56" t="str">
        <f t="shared" si="21"/>
        <v>-</v>
      </c>
      <c r="F357" s="49" t="str">
        <f t="shared" si="22"/>
        <v>-</v>
      </c>
      <c r="G357" s="49" t="str">
        <f t="shared" si="23"/>
        <v>-</v>
      </c>
      <c r="H357" s="54" t="str">
        <f t="shared" si="24"/>
        <v>请在此位置填入税率</v>
      </c>
    </row>
    <row r="358" s="40" customFormat="1" spans="1:8">
      <c r="A358" s="41"/>
      <c r="B358" s="41"/>
      <c r="C358" s="41"/>
      <c r="D358" s="49" t="str">
        <f>IFERROR(VLOOKUP($C358,商品分类目录查找!$A:$B,2,0),"-")</f>
        <v>-</v>
      </c>
      <c r="E358" s="56" t="str">
        <f t="shared" si="21"/>
        <v>-</v>
      </c>
      <c r="F358" s="49" t="str">
        <f t="shared" si="22"/>
        <v>-</v>
      </c>
      <c r="G358" s="49" t="str">
        <f t="shared" si="23"/>
        <v>-</v>
      </c>
      <c r="H358" s="54" t="str">
        <f t="shared" si="24"/>
        <v>请在此位置填入税率</v>
      </c>
    </row>
    <row r="359" s="40" customFormat="1" spans="1:8">
      <c r="A359" s="41"/>
      <c r="B359" s="41"/>
      <c r="C359" s="41"/>
      <c r="D359" s="49" t="str">
        <f>IFERROR(VLOOKUP($C359,商品分类目录查找!$A:$B,2,0),"-")</f>
        <v>-</v>
      </c>
      <c r="E359" s="56" t="str">
        <f t="shared" si="21"/>
        <v>-</v>
      </c>
      <c r="F359" s="49" t="str">
        <f t="shared" si="22"/>
        <v>-</v>
      </c>
      <c r="G359" s="49" t="str">
        <f t="shared" si="23"/>
        <v>-</v>
      </c>
      <c r="H359" s="54" t="str">
        <f t="shared" si="24"/>
        <v>请在此位置填入税率</v>
      </c>
    </row>
    <row r="360" s="40" customFormat="1" spans="1:8">
      <c r="A360" s="41"/>
      <c r="B360" s="41"/>
      <c r="C360" s="41"/>
      <c r="D360" s="49" t="str">
        <f>IFERROR(VLOOKUP($C360,商品分类目录查找!$A:$B,2,0),"-")</f>
        <v>-</v>
      </c>
      <c r="E360" s="56" t="str">
        <f t="shared" si="21"/>
        <v>-</v>
      </c>
      <c r="F360" s="49" t="str">
        <f t="shared" si="22"/>
        <v>-</v>
      </c>
      <c r="G360" s="49" t="str">
        <f t="shared" si="23"/>
        <v>-</v>
      </c>
      <c r="H360" s="54" t="str">
        <f t="shared" si="24"/>
        <v>请在此位置填入税率</v>
      </c>
    </row>
    <row r="361" s="40" customFormat="1" spans="1:8">
      <c r="A361" s="41"/>
      <c r="B361" s="41"/>
      <c r="C361" s="41"/>
      <c r="D361" s="49" t="str">
        <f>IFERROR(VLOOKUP($C361,商品分类目录查找!$A:$B,2,0),"-")</f>
        <v>-</v>
      </c>
      <c r="E361" s="56" t="str">
        <f t="shared" si="21"/>
        <v>-</v>
      </c>
      <c r="F361" s="49" t="str">
        <f t="shared" si="22"/>
        <v>-</v>
      </c>
      <c r="G361" s="49" t="str">
        <f t="shared" si="23"/>
        <v>-</v>
      </c>
      <c r="H361" s="54" t="str">
        <f t="shared" si="24"/>
        <v>请在此位置填入税率</v>
      </c>
    </row>
    <row r="362" s="40" customFormat="1" spans="1:8">
      <c r="A362" s="41"/>
      <c r="B362" s="41"/>
      <c r="C362" s="41"/>
      <c r="D362" s="49" t="str">
        <f>IFERROR(VLOOKUP($C362,商品分类目录查找!$A:$B,2,0),"-")</f>
        <v>-</v>
      </c>
      <c r="E362" s="56" t="str">
        <f t="shared" si="21"/>
        <v>-</v>
      </c>
      <c r="F362" s="49" t="str">
        <f t="shared" si="22"/>
        <v>-</v>
      </c>
      <c r="G362" s="49" t="str">
        <f t="shared" si="23"/>
        <v>-</v>
      </c>
      <c r="H362" s="54" t="str">
        <f t="shared" si="24"/>
        <v>请在此位置填入税率</v>
      </c>
    </row>
    <row r="363" s="40" customFormat="1" spans="1:8">
      <c r="A363" s="41"/>
      <c r="B363" s="41"/>
      <c r="C363" s="41"/>
      <c r="D363" s="49" t="str">
        <f>IFERROR(VLOOKUP($C363,商品分类目录查找!$A:$B,2,0),"-")</f>
        <v>-</v>
      </c>
      <c r="E363" s="56" t="str">
        <f t="shared" si="21"/>
        <v>-</v>
      </c>
      <c r="F363" s="49" t="str">
        <f t="shared" si="22"/>
        <v>-</v>
      </c>
      <c r="G363" s="49" t="str">
        <f t="shared" si="23"/>
        <v>-</v>
      </c>
      <c r="H363" s="54" t="str">
        <f t="shared" si="24"/>
        <v>请在此位置填入税率</v>
      </c>
    </row>
    <row r="364" s="40" customFormat="1" spans="1:8">
      <c r="A364" s="41"/>
      <c r="B364" s="41"/>
      <c r="C364" s="41"/>
      <c r="D364" s="49" t="str">
        <f>IFERROR(VLOOKUP($C364,商品分类目录查找!$A:$B,2,0),"-")</f>
        <v>-</v>
      </c>
      <c r="E364" s="56" t="str">
        <f t="shared" si="21"/>
        <v>-</v>
      </c>
      <c r="F364" s="49" t="str">
        <f t="shared" si="22"/>
        <v>-</v>
      </c>
      <c r="G364" s="49" t="str">
        <f t="shared" si="23"/>
        <v>-</v>
      </c>
      <c r="H364" s="54" t="str">
        <f t="shared" si="24"/>
        <v>请在此位置填入税率</v>
      </c>
    </row>
    <row r="365" s="40" customFormat="1" spans="1:8">
      <c r="A365" s="41"/>
      <c r="B365" s="41"/>
      <c r="C365" s="41"/>
      <c r="D365" s="49" t="str">
        <f>IFERROR(VLOOKUP($C365,商品分类目录查找!$A:$B,2,0),"-")</f>
        <v>-</v>
      </c>
      <c r="E365" s="56" t="str">
        <f t="shared" si="21"/>
        <v>-</v>
      </c>
      <c r="F365" s="49" t="str">
        <f t="shared" si="22"/>
        <v>-</v>
      </c>
      <c r="G365" s="49" t="str">
        <f t="shared" si="23"/>
        <v>-</v>
      </c>
      <c r="H365" s="54" t="str">
        <f t="shared" si="24"/>
        <v>请在此位置填入税率</v>
      </c>
    </row>
    <row r="366" s="40" customFormat="1" spans="1:8">
      <c r="A366" s="41"/>
      <c r="B366" s="41"/>
      <c r="C366" s="41"/>
      <c r="D366" s="49" t="str">
        <f>IFERROR(VLOOKUP($C366,商品分类目录查找!$A:$B,2,0),"-")</f>
        <v>-</v>
      </c>
      <c r="E366" s="56" t="str">
        <f t="shared" si="21"/>
        <v>-</v>
      </c>
      <c r="F366" s="49" t="str">
        <f t="shared" si="22"/>
        <v>-</v>
      </c>
      <c r="G366" s="49" t="str">
        <f t="shared" si="23"/>
        <v>-</v>
      </c>
      <c r="H366" s="54" t="str">
        <f t="shared" si="24"/>
        <v>请在此位置填入税率</v>
      </c>
    </row>
    <row r="367" s="40" customFormat="1" spans="1:8">
      <c r="A367" s="41"/>
      <c r="B367" s="41"/>
      <c r="C367" s="41"/>
      <c r="D367" s="49" t="str">
        <f>IFERROR(VLOOKUP($C367,商品分类目录查找!$A:$B,2,0),"-")</f>
        <v>-</v>
      </c>
      <c r="E367" s="56" t="str">
        <f t="shared" si="21"/>
        <v>-</v>
      </c>
      <c r="F367" s="49" t="str">
        <f t="shared" si="22"/>
        <v>-</v>
      </c>
      <c r="G367" s="49" t="str">
        <f t="shared" si="23"/>
        <v>-</v>
      </c>
      <c r="H367" s="54" t="str">
        <f t="shared" si="24"/>
        <v>请在此位置填入税率</v>
      </c>
    </row>
    <row r="368" s="40" customFormat="1" spans="1:8">
      <c r="A368" s="41"/>
      <c r="B368" s="41"/>
      <c r="C368" s="41"/>
      <c r="D368" s="49" t="str">
        <f>IFERROR(VLOOKUP($C368,商品分类目录查找!$A:$B,2,0),"-")</f>
        <v>-</v>
      </c>
      <c r="E368" s="56" t="str">
        <f t="shared" si="21"/>
        <v>-</v>
      </c>
      <c r="F368" s="49" t="str">
        <f t="shared" si="22"/>
        <v>-</v>
      </c>
      <c r="G368" s="49" t="str">
        <f t="shared" si="23"/>
        <v>-</v>
      </c>
      <c r="H368" s="54" t="str">
        <f t="shared" si="24"/>
        <v>请在此位置填入税率</v>
      </c>
    </row>
    <row r="369" s="40" customFormat="1" spans="1:8">
      <c r="A369" s="41"/>
      <c r="B369" s="41"/>
      <c r="C369" s="41"/>
      <c r="D369" s="49" t="str">
        <f>IFERROR(VLOOKUP($C369,商品分类目录查找!$A:$B,2,0),"-")</f>
        <v>-</v>
      </c>
      <c r="E369" s="56" t="str">
        <f t="shared" si="21"/>
        <v>-</v>
      </c>
      <c r="F369" s="49" t="str">
        <f t="shared" si="22"/>
        <v>-</v>
      </c>
      <c r="G369" s="49" t="str">
        <f t="shared" si="23"/>
        <v>-</v>
      </c>
      <c r="H369" s="54" t="str">
        <f t="shared" si="24"/>
        <v>请在此位置填入税率</v>
      </c>
    </row>
    <row r="370" s="40" customFormat="1" spans="1:8">
      <c r="A370" s="41"/>
      <c r="B370" s="41"/>
      <c r="C370" s="41"/>
      <c r="D370" s="49" t="str">
        <f>IFERROR(VLOOKUP($C370,商品分类目录查找!$A:$B,2,0),"-")</f>
        <v>-</v>
      </c>
      <c r="E370" s="56" t="str">
        <f t="shared" si="21"/>
        <v>-</v>
      </c>
      <c r="F370" s="49" t="str">
        <f t="shared" si="22"/>
        <v>-</v>
      </c>
      <c r="G370" s="49" t="str">
        <f t="shared" si="23"/>
        <v>-</v>
      </c>
      <c r="H370" s="54" t="str">
        <f t="shared" si="24"/>
        <v>请在此位置填入税率</v>
      </c>
    </row>
    <row r="371" s="40" customFormat="1" spans="1:8">
      <c r="A371" s="41"/>
      <c r="B371" s="41"/>
      <c r="C371" s="41"/>
      <c r="D371" s="49" t="str">
        <f>IFERROR(VLOOKUP($C371,商品分类目录查找!$A:$B,2,0),"-")</f>
        <v>-</v>
      </c>
      <c r="E371" s="56" t="str">
        <f t="shared" si="21"/>
        <v>-</v>
      </c>
      <c r="F371" s="49" t="str">
        <f t="shared" si="22"/>
        <v>-</v>
      </c>
      <c r="G371" s="49" t="str">
        <f t="shared" si="23"/>
        <v>-</v>
      </c>
      <c r="H371" s="54" t="str">
        <f t="shared" si="24"/>
        <v>请在此位置填入税率</v>
      </c>
    </row>
    <row r="372" s="40" customFormat="1" spans="1:8">
      <c r="A372" s="41"/>
      <c r="B372" s="41"/>
      <c r="C372" s="41"/>
      <c r="D372" s="49" t="str">
        <f>IFERROR(VLOOKUP($C372,商品分类目录查找!$A:$B,2,0),"-")</f>
        <v>-</v>
      </c>
      <c r="E372" s="56" t="str">
        <f t="shared" si="21"/>
        <v>-</v>
      </c>
      <c r="F372" s="49" t="str">
        <f t="shared" si="22"/>
        <v>-</v>
      </c>
      <c r="G372" s="49" t="str">
        <f t="shared" si="23"/>
        <v>-</v>
      </c>
      <c r="H372" s="54" t="str">
        <f t="shared" si="24"/>
        <v>请在此位置填入税率</v>
      </c>
    </row>
    <row r="373" s="40" customFormat="1" spans="1:8">
      <c r="A373" s="41"/>
      <c r="B373" s="41"/>
      <c r="C373" s="41"/>
      <c r="D373" s="49" t="str">
        <f>IFERROR(VLOOKUP($C373,商品分类目录查找!$A:$B,2,0),"-")</f>
        <v>-</v>
      </c>
      <c r="E373" s="56" t="str">
        <f t="shared" si="21"/>
        <v>-</v>
      </c>
      <c r="F373" s="49" t="str">
        <f t="shared" si="22"/>
        <v>-</v>
      </c>
      <c r="G373" s="49" t="str">
        <f t="shared" si="23"/>
        <v>-</v>
      </c>
      <c r="H373" s="54" t="str">
        <f t="shared" si="24"/>
        <v>请在此位置填入税率</v>
      </c>
    </row>
    <row r="374" s="40" customFormat="1" spans="1:8">
      <c r="A374" s="41"/>
      <c r="B374" s="41"/>
      <c r="C374" s="41"/>
      <c r="D374" s="49" t="str">
        <f>IFERROR(VLOOKUP($C374,商品分类目录查找!$A:$B,2,0),"-")</f>
        <v>-</v>
      </c>
      <c r="E374" s="56" t="str">
        <f t="shared" si="21"/>
        <v>-</v>
      </c>
      <c r="F374" s="49" t="str">
        <f t="shared" si="22"/>
        <v>-</v>
      </c>
      <c r="G374" s="49" t="str">
        <f t="shared" si="23"/>
        <v>-</v>
      </c>
      <c r="H374" s="54" t="str">
        <f t="shared" si="24"/>
        <v>请在此位置填入税率</v>
      </c>
    </row>
    <row r="375" s="40" customFormat="1" spans="1:8">
      <c r="A375" s="41"/>
      <c r="B375" s="41"/>
      <c r="C375" s="41"/>
      <c r="D375" s="49" t="str">
        <f>IFERROR(VLOOKUP($C375,商品分类目录查找!$A:$B,2,0),"-")</f>
        <v>-</v>
      </c>
      <c r="E375" s="56" t="str">
        <f t="shared" si="21"/>
        <v>-</v>
      </c>
      <c r="F375" s="49" t="str">
        <f t="shared" si="22"/>
        <v>-</v>
      </c>
      <c r="G375" s="49" t="str">
        <f t="shared" si="23"/>
        <v>-</v>
      </c>
      <c r="H375" s="54" t="str">
        <f t="shared" si="24"/>
        <v>请在此位置填入税率</v>
      </c>
    </row>
    <row r="376" s="40" customFormat="1" spans="1:8">
      <c r="A376" s="41"/>
      <c r="B376" s="41"/>
      <c r="C376" s="41"/>
      <c r="D376" s="49" t="str">
        <f>IFERROR(VLOOKUP($C376,商品分类目录查找!$A:$B,2,0),"-")</f>
        <v>-</v>
      </c>
      <c r="E376" s="56" t="str">
        <f t="shared" si="21"/>
        <v>-</v>
      </c>
      <c r="F376" s="49" t="str">
        <f t="shared" si="22"/>
        <v>-</v>
      </c>
      <c r="G376" s="49" t="str">
        <f t="shared" si="23"/>
        <v>-</v>
      </c>
      <c r="H376" s="54" t="str">
        <f t="shared" si="24"/>
        <v>请在此位置填入税率</v>
      </c>
    </row>
    <row r="377" s="40" customFormat="1" spans="1:8">
      <c r="A377" s="41"/>
      <c r="B377" s="41"/>
      <c r="C377" s="41"/>
      <c r="D377" s="49" t="str">
        <f>IFERROR(VLOOKUP($C377,商品分类目录查找!$A:$B,2,0),"-")</f>
        <v>-</v>
      </c>
      <c r="E377" s="56" t="str">
        <f t="shared" si="21"/>
        <v>-</v>
      </c>
      <c r="F377" s="49" t="str">
        <f t="shared" si="22"/>
        <v>-</v>
      </c>
      <c r="G377" s="49" t="str">
        <f t="shared" si="23"/>
        <v>-</v>
      </c>
      <c r="H377" s="54" t="str">
        <f t="shared" si="24"/>
        <v>请在此位置填入税率</v>
      </c>
    </row>
    <row r="378" s="40" customFormat="1" spans="1:8">
      <c r="A378" s="41"/>
      <c r="B378" s="41"/>
      <c r="C378" s="41"/>
      <c r="D378" s="49" t="str">
        <f>IFERROR(VLOOKUP($C378,商品分类目录查找!$A:$B,2,0),"-")</f>
        <v>-</v>
      </c>
      <c r="E378" s="56" t="str">
        <f t="shared" si="21"/>
        <v>-</v>
      </c>
      <c r="F378" s="49" t="str">
        <f t="shared" si="22"/>
        <v>-</v>
      </c>
      <c r="G378" s="49" t="str">
        <f t="shared" si="23"/>
        <v>-</v>
      </c>
      <c r="H378" s="54" t="str">
        <f t="shared" si="24"/>
        <v>请在此位置填入税率</v>
      </c>
    </row>
    <row r="379" s="40" customFormat="1" spans="1:8">
      <c r="A379" s="41"/>
      <c r="B379" s="41"/>
      <c r="C379" s="41"/>
      <c r="D379" s="49" t="str">
        <f>IFERROR(VLOOKUP($C379,商品分类目录查找!$A:$B,2,0),"-")</f>
        <v>-</v>
      </c>
      <c r="E379" s="56" t="str">
        <f t="shared" si="21"/>
        <v>-</v>
      </c>
      <c r="F379" s="49" t="str">
        <f t="shared" si="22"/>
        <v>-</v>
      </c>
      <c r="G379" s="49" t="str">
        <f t="shared" si="23"/>
        <v>-</v>
      </c>
      <c r="H379" s="54" t="str">
        <f t="shared" si="24"/>
        <v>请在此位置填入税率</v>
      </c>
    </row>
    <row r="380" s="40" customFormat="1" spans="1:8">
      <c r="A380" s="41"/>
      <c r="B380" s="41"/>
      <c r="C380" s="41"/>
      <c r="D380" s="49" t="str">
        <f>IFERROR(VLOOKUP($C380,商品分类目录查找!$A:$B,2,0),"-")</f>
        <v>-</v>
      </c>
      <c r="E380" s="56" t="str">
        <f t="shared" si="21"/>
        <v>-</v>
      </c>
      <c r="F380" s="49" t="str">
        <f t="shared" si="22"/>
        <v>-</v>
      </c>
      <c r="G380" s="49" t="str">
        <f t="shared" si="23"/>
        <v>-</v>
      </c>
      <c r="H380" s="54" t="str">
        <f t="shared" si="24"/>
        <v>请在此位置填入税率</v>
      </c>
    </row>
    <row r="381" s="40" customFormat="1" spans="1:8">
      <c r="A381" s="41"/>
      <c r="B381" s="41"/>
      <c r="C381" s="41"/>
      <c r="D381" s="49" t="str">
        <f>IFERROR(VLOOKUP($C381,商品分类目录查找!$A:$B,2,0),"-")</f>
        <v>-</v>
      </c>
      <c r="E381" s="56" t="str">
        <f t="shared" si="21"/>
        <v>-</v>
      </c>
      <c r="F381" s="49" t="str">
        <f t="shared" si="22"/>
        <v>-</v>
      </c>
      <c r="G381" s="49" t="str">
        <f t="shared" si="23"/>
        <v>-</v>
      </c>
      <c r="H381" s="54" t="str">
        <f t="shared" si="24"/>
        <v>请在此位置填入税率</v>
      </c>
    </row>
    <row r="382" s="40" customFormat="1" spans="1:8">
      <c r="A382" s="41"/>
      <c r="B382" s="41"/>
      <c r="C382" s="41"/>
      <c r="D382" s="49" t="str">
        <f>IFERROR(VLOOKUP($C382,商品分类目录查找!$A:$B,2,0),"-")</f>
        <v>-</v>
      </c>
      <c r="E382" s="56" t="str">
        <f t="shared" si="21"/>
        <v>-</v>
      </c>
      <c r="F382" s="49" t="str">
        <f t="shared" si="22"/>
        <v>-</v>
      </c>
      <c r="G382" s="49" t="str">
        <f t="shared" si="23"/>
        <v>-</v>
      </c>
      <c r="H382" s="54" t="str">
        <f t="shared" si="24"/>
        <v>请在此位置填入税率</v>
      </c>
    </row>
    <row r="383" s="40" customFormat="1" spans="1:8">
      <c r="A383" s="41"/>
      <c r="B383" s="41"/>
      <c r="C383" s="41"/>
      <c r="D383" s="49" t="str">
        <f>IFERROR(VLOOKUP($C383,商品分类目录查找!$A:$B,2,0),"-")</f>
        <v>-</v>
      </c>
      <c r="E383" s="56" t="str">
        <f t="shared" si="21"/>
        <v>-</v>
      </c>
      <c r="F383" s="49" t="str">
        <f t="shared" si="22"/>
        <v>-</v>
      </c>
      <c r="G383" s="49" t="str">
        <f t="shared" si="23"/>
        <v>-</v>
      </c>
      <c r="H383" s="54" t="str">
        <f t="shared" si="24"/>
        <v>请在此位置填入税率</v>
      </c>
    </row>
    <row r="384" s="40" customFormat="1" spans="1:8">
      <c r="A384" s="41"/>
      <c r="B384" s="41"/>
      <c r="C384" s="41"/>
      <c r="D384" s="49" t="str">
        <f>IFERROR(VLOOKUP($C384,商品分类目录查找!$A:$B,2,0),"-")</f>
        <v>-</v>
      </c>
      <c r="E384" s="56" t="str">
        <f t="shared" si="21"/>
        <v>-</v>
      </c>
      <c r="F384" s="49" t="str">
        <f t="shared" si="22"/>
        <v>-</v>
      </c>
      <c r="G384" s="49" t="str">
        <f t="shared" si="23"/>
        <v>-</v>
      </c>
      <c r="H384" s="54" t="str">
        <f t="shared" si="24"/>
        <v>请在此位置填入税率</v>
      </c>
    </row>
    <row r="385" s="40" customFormat="1" spans="1:8">
      <c r="A385" s="41"/>
      <c r="B385" s="41"/>
      <c r="C385" s="41"/>
      <c r="D385" s="49" t="str">
        <f>IFERROR(VLOOKUP($C385,商品分类目录查找!$A:$B,2,0),"-")</f>
        <v>-</v>
      </c>
      <c r="E385" s="56" t="str">
        <f t="shared" si="21"/>
        <v>-</v>
      </c>
      <c r="F385" s="49" t="str">
        <f t="shared" si="22"/>
        <v>-</v>
      </c>
      <c r="G385" s="49" t="str">
        <f t="shared" si="23"/>
        <v>-</v>
      </c>
      <c r="H385" s="54" t="str">
        <f t="shared" si="24"/>
        <v>请在此位置填入税率</v>
      </c>
    </row>
    <row r="386" s="40" customFormat="1" spans="1:8">
      <c r="A386" s="41"/>
      <c r="B386" s="41"/>
      <c r="C386" s="41"/>
      <c r="D386" s="49" t="str">
        <f>IFERROR(VLOOKUP($C386,商品分类目录查找!$A:$B,2,0),"-")</f>
        <v>-</v>
      </c>
      <c r="E386" s="56" t="str">
        <f t="shared" ref="E386:E449" si="25">LEFT(D386,4)</f>
        <v>-</v>
      </c>
      <c r="F386" s="49" t="str">
        <f t="shared" ref="F386:F449" si="26">LEFT($D386,3)</f>
        <v>-</v>
      </c>
      <c r="G386" s="49" t="str">
        <f t="shared" ref="G386:G449" si="27">LEFT($D386,2)</f>
        <v>-</v>
      </c>
      <c r="H386" s="54" t="str">
        <f t="shared" si="24"/>
        <v>请在此位置填入税率</v>
      </c>
    </row>
    <row r="387" s="40" customFormat="1" spans="1:8">
      <c r="A387" s="41"/>
      <c r="B387" s="41"/>
      <c r="C387" s="41"/>
      <c r="D387" s="49" t="str">
        <f>IFERROR(VLOOKUP($C387,商品分类目录查找!$A:$B,2,0),"-")</f>
        <v>-</v>
      </c>
      <c r="E387" s="56" t="str">
        <f t="shared" si="25"/>
        <v>-</v>
      </c>
      <c r="F387" s="49" t="str">
        <f t="shared" si="26"/>
        <v>-</v>
      </c>
      <c r="G387" s="49" t="str">
        <f t="shared" si="27"/>
        <v>-</v>
      </c>
      <c r="H387" s="54" t="str">
        <f t="shared" si="24"/>
        <v>请在此位置填入税率</v>
      </c>
    </row>
    <row r="388" s="40" customFormat="1" spans="1:8">
      <c r="A388" s="41"/>
      <c r="B388" s="41"/>
      <c r="C388" s="41"/>
      <c r="D388" s="49" t="str">
        <f>IFERROR(VLOOKUP($C388,商品分类目录查找!$A:$B,2,0),"-")</f>
        <v>-</v>
      </c>
      <c r="E388" s="56" t="str">
        <f t="shared" si="25"/>
        <v>-</v>
      </c>
      <c r="F388" s="49" t="str">
        <f t="shared" si="26"/>
        <v>-</v>
      </c>
      <c r="G388" s="49" t="str">
        <f t="shared" si="27"/>
        <v>-</v>
      </c>
      <c r="H388" s="54" t="str">
        <f t="shared" si="24"/>
        <v>请在此位置填入税率</v>
      </c>
    </row>
    <row r="389" s="40" customFormat="1" spans="1:8">
      <c r="A389" s="41"/>
      <c r="B389" s="41"/>
      <c r="C389" s="41"/>
      <c r="D389" s="49" t="str">
        <f>IFERROR(VLOOKUP($C389,商品分类目录查找!$A:$B,2,0),"-")</f>
        <v>-</v>
      </c>
      <c r="E389" s="56" t="str">
        <f t="shared" si="25"/>
        <v>-</v>
      </c>
      <c r="F389" s="49" t="str">
        <f t="shared" si="26"/>
        <v>-</v>
      </c>
      <c r="G389" s="49" t="str">
        <f t="shared" si="27"/>
        <v>-</v>
      </c>
      <c r="H389" s="54" t="str">
        <f t="shared" si="24"/>
        <v>请在此位置填入税率</v>
      </c>
    </row>
    <row r="390" s="40" customFormat="1" spans="1:8">
      <c r="A390" s="41"/>
      <c r="B390" s="41"/>
      <c r="C390" s="41"/>
      <c r="D390" s="49" t="str">
        <f>IFERROR(VLOOKUP($C390,商品分类目录查找!$A:$B,2,0),"-")</f>
        <v>-</v>
      </c>
      <c r="E390" s="56" t="str">
        <f t="shared" si="25"/>
        <v>-</v>
      </c>
      <c r="F390" s="49" t="str">
        <f t="shared" si="26"/>
        <v>-</v>
      </c>
      <c r="G390" s="49" t="str">
        <f t="shared" si="27"/>
        <v>-</v>
      </c>
      <c r="H390" s="54" t="str">
        <f t="shared" si="24"/>
        <v>请在此位置填入税率</v>
      </c>
    </row>
    <row r="391" s="40" customFormat="1" spans="1:8">
      <c r="A391" s="41"/>
      <c r="B391" s="41"/>
      <c r="C391" s="41"/>
      <c r="D391" s="49" t="str">
        <f>IFERROR(VLOOKUP($C391,商品分类目录查找!$A:$B,2,0),"-")</f>
        <v>-</v>
      </c>
      <c r="E391" s="56" t="str">
        <f t="shared" si="25"/>
        <v>-</v>
      </c>
      <c r="F391" s="49" t="str">
        <f t="shared" si="26"/>
        <v>-</v>
      </c>
      <c r="G391" s="49" t="str">
        <f t="shared" si="27"/>
        <v>-</v>
      </c>
      <c r="H391" s="54" t="str">
        <f t="shared" si="24"/>
        <v>请在此位置填入税率</v>
      </c>
    </row>
    <row r="392" s="40" customFormat="1" spans="1:8">
      <c r="A392" s="41"/>
      <c r="B392" s="41"/>
      <c r="C392" s="41"/>
      <c r="D392" s="49" t="str">
        <f>IFERROR(VLOOKUP($C392,商品分类目录查找!$A:$B,2,0),"-")</f>
        <v>-</v>
      </c>
      <c r="E392" s="56" t="str">
        <f t="shared" si="25"/>
        <v>-</v>
      </c>
      <c r="F392" s="49" t="str">
        <f t="shared" si="26"/>
        <v>-</v>
      </c>
      <c r="G392" s="49" t="str">
        <f t="shared" si="27"/>
        <v>-</v>
      </c>
      <c r="H392" s="54" t="str">
        <f t="shared" si="24"/>
        <v>请在此位置填入税率</v>
      </c>
    </row>
    <row r="393" s="40" customFormat="1" spans="1:8">
      <c r="A393" s="41"/>
      <c r="B393" s="41"/>
      <c r="C393" s="41"/>
      <c r="D393" s="49" t="str">
        <f>IFERROR(VLOOKUP($C393,商品分类目录查找!$A:$B,2,0),"-")</f>
        <v>-</v>
      </c>
      <c r="E393" s="56" t="str">
        <f t="shared" si="25"/>
        <v>-</v>
      </c>
      <c r="F393" s="49" t="str">
        <f t="shared" si="26"/>
        <v>-</v>
      </c>
      <c r="G393" s="49" t="str">
        <f t="shared" si="27"/>
        <v>-</v>
      </c>
      <c r="H393" s="54" t="str">
        <f t="shared" si="24"/>
        <v>请在此位置填入税率</v>
      </c>
    </row>
    <row r="394" s="40" customFormat="1" spans="1:8">
      <c r="A394" s="41"/>
      <c r="B394" s="41"/>
      <c r="C394" s="41"/>
      <c r="D394" s="49" t="str">
        <f>IFERROR(VLOOKUP($C394,商品分类目录查找!$A:$B,2,0),"-")</f>
        <v>-</v>
      </c>
      <c r="E394" s="56" t="str">
        <f t="shared" si="25"/>
        <v>-</v>
      </c>
      <c r="F394" s="49" t="str">
        <f t="shared" si="26"/>
        <v>-</v>
      </c>
      <c r="G394" s="49" t="str">
        <f t="shared" si="27"/>
        <v>-</v>
      </c>
      <c r="H394" s="54" t="str">
        <f t="shared" si="24"/>
        <v>请在此位置填入税率</v>
      </c>
    </row>
    <row r="395" s="40" customFormat="1" spans="1:8">
      <c r="A395" s="41"/>
      <c r="B395" s="41"/>
      <c r="C395" s="41"/>
      <c r="D395" s="49" t="str">
        <f>IFERROR(VLOOKUP($C395,商品分类目录查找!$A:$B,2,0),"-")</f>
        <v>-</v>
      </c>
      <c r="E395" s="56" t="str">
        <f t="shared" si="25"/>
        <v>-</v>
      </c>
      <c r="F395" s="49" t="str">
        <f t="shared" si="26"/>
        <v>-</v>
      </c>
      <c r="G395" s="49" t="str">
        <f t="shared" si="27"/>
        <v>-</v>
      </c>
      <c r="H395" s="54" t="str">
        <f t="shared" si="24"/>
        <v>请在此位置填入税率</v>
      </c>
    </row>
    <row r="396" s="40" customFormat="1" spans="1:8">
      <c r="A396" s="41"/>
      <c r="B396" s="41"/>
      <c r="C396" s="41"/>
      <c r="D396" s="49" t="str">
        <f>IFERROR(VLOOKUP($C396,商品分类目录查找!$A:$B,2,0),"-")</f>
        <v>-</v>
      </c>
      <c r="E396" s="56" t="str">
        <f t="shared" si="25"/>
        <v>-</v>
      </c>
      <c r="F396" s="49" t="str">
        <f t="shared" si="26"/>
        <v>-</v>
      </c>
      <c r="G396" s="49" t="str">
        <f t="shared" si="27"/>
        <v>-</v>
      </c>
      <c r="H396" s="54" t="str">
        <f t="shared" si="24"/>
        <v>请在此位置填入税率</v>
      </c>
    </row>
    <row r="397" s="40" customFormat="1" spans="1:8">
      <c r="A397" s="41"/>
      <c r="B397" s="41"/>
      <c r="C397" s="41"/>
      <c r="D397" s="49" t="str">
        <f>IFERROR(VLOOKUP($C397,商品分类目录查找!$A:$B,2,0),"-")</f>
        <v>-</v>
      </c>
      <c r="E397" s="56" t="str">
        <f t="shared" si="25"/>
        <v>-</v>
      </c>
      <c r="F397" s="49" t="str">
        <f t="shared" si="26"/>
        <v>-</v>
      </c>
      <c r="G397" s="49" t="str">
        <f t="shared" si="27"/>
        <v>-</v>
      </c>
      <c r="H397" s="54" t="str">
        <f t="shared" si="24"/>
        <v>请在此位置填入税率</v>
      </c>
    </row>
    <row r="398" s="40" customFormat="1" spans="1:8">
      <c r="A398" s="41"/>
      <c r="B398" s="41"/>
      <c r="C398" s="41"/>
      <c r="D398" s="49" t="str">
        <f>IFERROR(VLOOKUP($C398,商品分类目录查找!$A:$B,2,0),"-")</f>
        <v>-</v>
      </c>
      <c r="E398" s="56" t="str">
        <f t="shared" si="25"/>
        <v>-</v>
      </c>
      <c r="F398" s="49" t="str">
        <f t="shared" si="26"/>
        <v>-</v>
      </c>
      <c r="G398" s="49" t="str">
        <f t="shared" si="27"/>
        <v>-</v>
      </c>
      <c r="H398" s="54" t="str">
        <f t="shared" si="24"/>
        <v>请在此位置填入税率</v>
      </c>
    </row>
    <row r="399" s="40" customFormat="1" spans="1:8">
      <c r="A399" s="41"/>
      <c r="B399" s="41"/>
      <c r="C399" s="41"/>
      <c r="D399" s="49" t="str">
        <f>IFERROR(VLOOKUP($C399,商品分类目录查找!$A:$B,2,0),"-")</f>
        <v>-</v>
      </c>
      <c r="E399" s="56" t="str">
        <f t="shared" si="25"/>
        <v>-</v>
      </c>
      <c r="F399" s="49" t="str">
        <f t="shared" si="26"/>
        <v>-</v>
      </c>
      <c r="G399" s="49" t="str">
        <f t="shared" si="27"/>
        <v>-</v>
      </c>
      <c r="H399" s="54" t="str">
        <f t="shared" ref="H399:H462" si="28">IF(B399="","请在此位置填入税率","-")</f>
        <v>请在此位置填入税率</v>
      </c>
    </row>
    <row r="400" s="40" customFormat="1" spans="1:8">
      <c r="A400" s="41"/>
      <c r="B400" s="41"/>
      <c r="C400" s="41"/>
      <c r="D400" s="49" t="str">
        <f>IFERROR(VLOOKUP($C400,商品分类目录查找!$A:$B,2,0),"-")</f>
        <v>-</v>
      </c>
      <c r="E400" s="56" t="str">
        <f t="shared" si="25"/>
        <v>-</v>
      </c>
      <c r="F400" s="49" t="str">
        <f t="shared" si="26"/>
        <v>-</v>
      </c>
      <c r="G400" s="49" t="str">
        <f t="shared" si="27"/>
        <v>-</v>
      </c>
      <c r="H400" s="54" t="str">
        <f t="shared" si="28"/>
        <v>请在此位置填入税率</v>
      </c>
    </row>
    <row r="401" s="40" customFormat="1" spans="1:8">
      <c r="A401" s="41"/>
      <c r="B401" s="41"/>
      <c r="C401" s="41"/>
      <c r="D401" s="49" t="str">
        <f>IFERROR(VLOOKUP($C401,商品分类目录查找!$A:$B,2,0),"-")</f>
        <v>-</v>
      </c>
      <c r="E401" s="56" t="str">
        <f t="shared" si="25"/>
        <v>-</v>
      </c>
      <c r="F401" s="49" t="str">
        <f t="shared" si="26"/>
        <v>-</v>
      </c>
      <c r="G401" s="49" t="str">
        <f t="shared" si="27"/>
        <v>-</v>
      </c>
      <c r="H401" s="54" t="str">
        <f t="shared" si="28"/>
        <v>请在此位置填入税率</v>
      </c>
    </row>
    <row r="402" s="40" customFormat="1" spans="1:8">
      <c r="A402" s="41"/>
      <c r="B402" s="41"/>
      <c r="C402" s="41"/>
      <c r="D402" s="49" t="str">
        <f>IFERROR(VLOOKUP($C402,商品分类目录查找!$A:$B,2,0),"-")</f>
        <v>-</v>
      </c>
      <c r="E402" s="56" t="str">
        <f t="shared" si="25"/>
        <v>-</v>
      </c>
      <c r="F402" s="49" t="str">
        <f t="shared" si="26"/>
        <v>-</v>
      </c>
      <c r="G402" s="49" t="str">
        <f t="shared" si="27"/>
        <v>-</v>
      </c>
      <c r="H402" s="54" t="str">
        <f t="shared" si="28"/>
        <v>请在此位置填入税率</v>
      </c>
    </row>
    <row r="403" s="40" customFormat="1" spans="1:8">
      <c r="A403" s="41"/>
      <c r="B403" s="41"/>
      <c r="C403" s="41"/>
      <c r="D403" s="49" t="str">
        <f>IFERROR(VLOOKUP($C403,商品分类目录查找!$A:$B,2,0),"-")</f>
        <v>-</v>
      </c>
      <c r="E403" s="56" t="str">
        <f t="shared" si="25"/>
        <v>-</v>
      </c>
      <c r="F403" s="49" t="str">
        <f t="shared" si="26"/>
        <v>-</v>
      </c>
      <c r="G403" s="49" t="str">
        <f t="shared" si="27"/>
        <v>-</v>
      </c>
      <c r="H403" s="54" t="str">
        <f t="shared" si="28"/>
        <v>请在此位置填入税率</v>
      </c>
    </row>
    <row r="404" s="40" customFormat="1" spans="1:8">
      <c r="A404" s="41"/>
      <c r="B404" s="41"/>
      <c r="C404" s="41"/>
      <c r="D404" s="49" t="str">
        <f>IFERROR(VLOOKUP($C404,商品分类目录查找!$A:$B,2,0),"-")</f>
        <v>-</v>
      </c>
      <c r="E404" s="56" t="str">
        <f t="shared" si="25"/>
        <v>-</v>
      </c>
      <c r="F404" s="49" t="str">
        <f t="shared" si="26"/>
        <v>-</v>
      </c>
      <c r="G404" s="49" t="str">
        <f t="shared" si="27"/>
        <v>-</v>
      </c>
      <c r="H404" s="54" t="str">
        <f t="shared" si="28"/>
        <v>请在此位置填入税率</v>
      </c>
    </row>
    <row r="405" s="40" customFormat="1" spans="1:8">
      <c r="A405" s="41"/>
      <c r="B405" s="41"/>
      <c r="C405" s="41"/>
      <c r="D405" s="49" t="str">
        <f>IFERROR(VLOOKUP($C405,商品分类目录查找!$A:$B,2,0),"-")</f>
        <v>-</v>
      </c>
      <c r="E405" s="56" t="str">
        <f t="shared" si="25"/>
        <v>-</v>
      </c>
      <c r="F405" s="49" t="str">
        <f t="shared" si="26"/>
        <v>-</v>
      </c>
      <c r="G405" s="49" t="str">
        <f t="shared" si="27"/>
        <v>-</v>
      </c>
      <c r="H405" s="54" t="str">
        <f t="shared" si="28"/>
        <v>请在此位置填入税率</v>
      </c>
    </row>
    <row r="406" s="40" customFormat="1" spans="1:8">
      <c r="A406" s="41"/>
      <c r="B406" s="41"/>
      <c r="C406" s="41"/>
      <c r="D406" s="49" t="str">
        <f>IFERROR(VLOOKUP($C406,商品分类目录查找!$A:$B,2,0),"-")</f>
        <v>-</v>
      </c>
      <c r="E406" s="56" t="str">
        <f t="shared" si="25"/>
        <v>-</v>
      </c>
      <c r="F406" s="49" t="str">
        <f t="shared" si="26"/>
        <v>-</v>
      </c>
      <c r="G406" s="49" t="str">
        <f t="shared" si="27"/>
        <v>-</v>
      </c>
      <c r="H406" s="54" t="str">
        <f t="shared" si="28"/>
        <v>请在此位置填入税率</v>
      </c>
    </row>
    <row r="407" s="40" customFormat="1" spans="1:8">
      <c r="A407" s="41"/>
      <c r="B407" s="41"/>
      <c r="C407" s="41"/>
      <c r="D407" s="49" t="str">
        <f>IFERROR(VLOOKUP($C407,商品分类目录查找!$A:$B,2,0),"-")</f>
        <v>-</v>
      </c>
      <c r="E407" s="56" t="str">
        <f t="shared" si="25"/>
        <v>-</v>
      </c>
      <c r="F407" s="49" t="str">
        <f t="shared" si="26"/>
        <v>-</v>
      </c>
      <c r="G407" s="49" t="str">
        <f t="shared" si="27"/>
        <v>-</v>
      </c>
      <c r="H407" s="54" t="str">
        <f t="shared" si="28"/>
        <v>请在此位置填入税率</v>
      </c>
    </row>
    <row r="408" s="40" customFormat="1" spans="1:8">
      <c r="A408" s="41"/>
      <c r="B408" s="41"/>
      <c r="C408" s="41"/>
      <c r="D408" s="49" t="str">
        <f>IFERROR(VLOOKUP($C408,商品分类目录查找!$A:$B,2,0),"-")</f>
        <v>-</v>
      </c>
      <c r="E408" s="56" t="str">
        <f t="shared" si="25"/>
        <v>-</v>
      </c>
      <c r="F408" s="49" t="str">
        <f t="shared" si="26"/>
        <v>-</v>
      </c>
      <c r="G408" s="49" t="str">
        <f t="shared" si="27"/>
        <v>-</v>
      </c>
      <c r="H408" s="54" t="str">
        <f t="shared" si="28"/>
        <v>请在此位置填入税率</v>
      </c>
    </row>
    <row r="409" s="40" customFormat="1" spans="1:8">
      <c r="A409" s="41"/>
      <c r="B409" s="41"/>
      <c r="C409" s="41"/>
      <c r="D409" s="49" t="str">
        <f>IFERROR(VLOOKUP($C409,商品分类目录查找!$A:$B,2,0),"-")</f>
        <v>-</v>
      </c>
      <c r="E409" s="56" t="str">
        <f t="shared" si="25"/>
        <v>-</v>
      </c>
      <c r="F409" s="49" t="str">
        <f t="shared" si="26"/>
        <v>-</v>
      </c>
      <c r="G409" s="49" t="str">
        <f t="shared" si="27"/>
        <v>-</v>
      </c>
      <c r="H409" s="54" t="str">
        <f t="shared" si="28"/>
        <v>请在此位置填入税率</v>
      </c>
    </row>
    <row r="410" s="40" customFormat="1" spans="1:8">
      <c r="A410" s="41"/>
      <c r="B410" s="41"/>
      <c r="C410" s="41"/>
      <c r="D410" s="49" t="str">
        <f>IFERROR(VLOOKUP($C410,商品分类目录查找!$A:$B,2,0),"-")</f>
        <v>-</v>
      </c>
      <c r="E410" s="56" t="str">
        <f t="shared" si="25"/>
        <v>-</v>
      </c>
      <c r="F410" s="49" t="str">
        <f t="shared" si="26"/>
        <v>-</v>
      </c>
      <c r="G410" s="49" t="str">
        <f t="shared" si="27"/>
        <v>-</v>
      </c>
      <c r="H410" s="54" t="str">
        <f t="shared" si="28"/>
        <v>请在此位置填入税率</v>
      </c>
    </row>
    <row r="411" s="40" customFormat="1" spans="1:8">
      <c r="A411" s="41"/>
      <c r="B411" s="41"/>
      <c r="C411" s="41"/>
      <c r="D411" s="49" t="str">
        <f>IFERROR(VLOOKUP($C411,商品分类目录查找!$A:$B,2,0),"-")</f>
        <v>-</v>
      </c>
      <c r="E411" s="56" t="str">
        <f t="shared" si="25"/>
        <v>-</v>
      </c>
      <c r="F411" s="49" t="str">
        <f t="shared" si="26"/>
        <v>-</v>
      </c>
      <c r="G411" s="49" t="str">
        <f t="shared" si="27"/>
        <v>-</v>
      </c>
      <c r="H411" s="54" t="str">
        <f t="shared" si="28"/>
        <v>请在此位置填入税率</v>
      </c>
    </row>
    <row r="412" s="40" customFormat="1" spans="1:8">
      <c r="A412" s="41"/>
      <c r="B412" s="41"/>
      <c r="C412" s="41"/>
      <c r="D412" s="49" t="str">
        <f>IFERROR(VLOOKUP($C412,商品分类目录查找!$A:$B,2,0),"-")</f>
        <v>-</v>
      </c>
      <c r="E412" s="56" t="str">
        <f t="shared" si="25"/>
        <v>-</v>
      </c>
      <c r="F412" s="49" t="str">
        <f t="shared" si="26"/>
        <v>-</v>
      </c>
      <c r="G412" s="49" t="str">
        <f t="shared" si="27"/>
        <v>-</v>
      </c>
      <c r="H412" s="54" t="str">
        <f t="shared" si="28"/>
        <v>请在此位置填入税率</v>
      </c>
    </row>
    <row r="413" s="40" customFormat="1" spans="1:8">
      <c r="A413" s="41"/>
      <c r="B413" s="41"/>
      <c r="C413" s="41"/>
      <c r="D413" s="49" t="str">
        <f>IFERROR(VLOOKUP($C413,商品分类目录查找!$A:$B,2,0),"-")</f>
        <v>-</v>
      </c>
      <c r="E413" s="56" t="str">
        <f t="shared" si="25"/>
        <v>-</v>
      </c>
      <c r="F413" s="49" t="str">
        <f t="shared" si="26"/>
        <v>-</v>
      </c>
      <c r="G413" s="49" t="str">
        <f t="shared" si="27"/>
        <v>-</v>
      </c>
      <c r="H413" s="54" t="str">
        <f t="shared" si="28"/>
        <v>请在此位置填入税率</v>
      </c>
    </row>
    <row r="414" s="40" customFormat="1" spans="1:8">
      <c r="A414" s="41"/>
      <c r="B414" s="41"/>
      <c r="C414" s="41"/>
      <c r="D414" s="49" t="str">
        <f>IFERROR(VLOOKUP($C414,商品分类目录查找!$A:$B,2,0),"-")</f>
        <v>-</v>
      </c>
      <c r="E414" s="56" t="str">
        <f t="shared" si="25"/>
        <v>-</v>
      </c>
      <c r="F414" s="49" t="str">
        <f t="shared" si="26"/>
        <v>-</v>
      </c>
      <c r="G414" s="49" t="str">
        <f t="shared" si="27"/>
        <v>-</v>
      </c>
      <c r="H414" s="54" t="str">
        <f t="shared" si="28"/>
        <v>请在此位置填入税率</v>
      </c>
    </row>
    <row r="415" s="40" customFormat="1" spans="1:8">
      <c r="A415" s="41"/>
      <c r="B415" s="41"/>
      <c r="C415" s="41"/>
      <c r="D415" s="49" t="str">
        <f>IFERROR(VLOOKUP($C415,商品分类目录查找!$A:$B,2,0),"-")</f>
        <v>-</v>
      </c>
      <c r="E415" s="56" t="str">
        <f t="shared" si="25"/>
        <v>-</v>
      </c>
      <c r="F415" s="49" t="str">
        <f t="shared" si="26"/>
        <v>-</v>
      </c>
      <c r="G415" s="49" t="str">
        <f t="shared" si="27"/>
        <v>-</v>
      </c>
      <c r="H415" s="54" t="str">
        <f t="shared" si="28"/>
        <v>请在此位置填入税率</v>
      </c>
    </row>
    <row r="416" s="40" customFormat="1" spans="1:8">
      <c r="A416" s="41"/>
      <c r="B416" s="41"/>
      <c r="C416" s="41"/>
      <c r="D416" s="49" t="str">
        <f>IFERROR(VLOOKUP($C416,商品分类目录查找!$A:$B,2,0),"-")</f>
        <v>-</v>
      </c>
      <c r="E416" s="56" t="str">
        <f t="shared" si="25"/>
        <v>-</v>
      </c>
      <c r="F416" s="49" t="str">
        <f t="shared" si="26"/>
        <v>-</v>
      </c>
      <c r="G416" s="49" t="str">
        <f t="shared" si="27"/>
        <v>-</v>
      </c>
      <c r="H416" s="54" t="str">
        <f t="shared" si="28"/>
        <v>请在此位置填入税率</v>
      </c>
    </row>
    <row r="417" s="40" customFormat="1" spans="1:8">
      <c r="A417" s="41"/>
      <c r="B417" s="41"/>
      <c r="C417" s="41"/>
      <c r="D417" s="49" t="str">
        <f>IFERROR(VLOOKUP($C417,商品分类目录查找!$A:$B,2,0),"-")</f>
        <v>-</v>
      </c>
      <c r="E417" s="56" t="str">
        <f t="shared" si="25"/>
        <v>-</v>
      </c>
      <c r="F417" s="49" t="str">
        <f t="shared" si="26"/>
        <v>-</v>
      </c>
      <c r="G417" s="49" t="str">
        <f t="shared" si="27"/>
        <v>-</v>
      </c>
      <c r="H417" s="54" t="str">
        <f t="shared" si="28"/>
        <v>请在此位置填入税率</v>
      </c>
    </row>
    <row r="418" s="40" customFormat="1" spans="1:8">
      <c r="A418" s="41"/>
      <c r="B418" s="41"/>
      <c r="C418" s="41"/>
      <c r="D418" s="49" t="str">
        <f>IFERROR(VLOOKUP($C418,商品分类目录查找!$A:$B,2,0),"-")</f>
        <v>-</v>
      </c>
      <c r="E418" s="56" t="str">
        <f t="shared" si="25"/>
        <v>-</v>
      </c>
      <c r="F418" s="49" t="str">
        <f t="shared" si="26"/>
        <v>-</v>
      </c>
      <c r="G418" s="49" t="str">
        <f t="shared" si="27"/>
        <v>-</v>
      </c>
      <c r="H418" s="54" t="str">
        <f t="shared" si="28"/>
        <v>请在此位置填入税率</v>
      </c>
    </row>
    <row r="419" s="40" customFormat="1" spans="1:8">
      <c r="A419" s="41"/>
      <c r="B419" s="41"/>
      <c r="C419" s="41"/>
      <c r="D419" s="49" t="str">
        <f>IFERROR(VLOOKUP($C419,商品分类目录查找!$A:$B,2,0),"-")</f>
        <v>-</v>
      </c>
      <c r="E419" s="56" t="str">
        <f t="shared" si="25"/>
        <v>-</v>
      </c>
      <c r="F419" s="49" t="str">
        <f t="shared" si="26"/>
        <v>-</v>
      </c>
      <c r="G419" s="49" t="str">
        <f t="shared" si="27"/>
        <v>-</v>
      </c>
      <c r="H419" s="54" t="str">
        <f t="shared" si="28"/>
        <v>请在此位置填入税率</v>
      </c>
    </row>
    <row r="420" s="40" customFormat="1" spans="1:8">
      <c r="A420" s="41"/>
      <c r="B420" s="41"/>
      <c r="C420" s="41"/>
      <c r="D420" s="49" t="str">
        <f>IFERROR(VLOOKUP($C420,商品分类目录查找!$A:$B,2,0),"-")</f>
        <v>-</v>
      </c>
      <c r="E420" s="56" t="str">
        <f t="shared" si="25"/>
        <v>-</v>
      </c>
      <c r="F420" s="49" t="str">
        <f t="shared" si="26"/>
        <v>-</v>
      </c>
      <c r="G420" s="49" t="str">
        <f t="shared" si="27"/>
        <v>-</v>
      </c>
      <c r="H420" s="54" t="str">
        <f t="shared" si="28"/>
        <v>请在此位置填入税率</v>
      </c>
    </row>
    <row r="421" s="40" customFormat="1" spans="1:8">
      <c r="A421" s="41"/>
      <c r="B421" s="41"/>
      <c r="C421" s="41"/>
      <c r="D421" s="49" t="str">
        <f>IFERROR(VLOOKUP($C421,商品分类目录查找!$A:$B,2,0),"-")</f>
        <v>-</v>
      </c>
      <c r="E421" s="56" t="str">
        <f t="shared" si="25"/>
        <v>-</v>
      </c>
      <c r="F421" s="49" t="str">
        <f t="shared" si="26"/>
        <v>-</v>
      </c>
      <c r="G421" s="49" t="str">
        <f t="shared" si="27"/>
        <v>-</v>
      </c>
      <c r="H421" s="54" t="str">
        <f t="shared" si="28"/>
        <v>请在此位置填入税率</v>
      </c>
    </row>
    <row r="422" s="40" customFormat="1" spans="1:8">
      <c r="A422" s="41"/>
      <c r="B422" s="41"/>
      <c r="C422" s="41"/>
      <c r="D422" s="49" t="str">
        <f>IFERROR(VLOOKUP($C422,商品分类目录查找!$A:$B,2,0),"-")</f>
        <v>-</v>
      </c>
      <c r="E422" s="56" t="str">
        <f t="shared" si="25"/>
        <v>-</v>
      </c>
      <c r="F422" s="49" t="str">
        <f t="shared" si="26"/>
        <v>-</v>
      </c>
      <c r="G422" s="49" t="str">
        <f t="shared" si="27"/>
        <v>-</v>
      </c>
      <c r="H422" s="54" t="str">
        <f t="shared" si="28"/>
        <v>请在此位置填入税率</v>
      </c>
    </row>
    <row r="423" s="40" customFormat="1" spans="1:8">
      <c r="A423" s="41"/>
      <c r="B423" s="41"/>
      <c r="C423" s="41"/>
      <c r="D423" s="49" t="str">
        <f>IFERROR(VLOOKUP($C423,商品分类目录查找!$A:$B,2,0),"-")</f>
        <v>-</v>
      </c>
      <c r="E423" s="56" t="str">
        <f t="shared" si="25"/>
        <v>-</v>
      </c>
      <c r="F423" s="49" t="str">
        <f t="shared" si="26"/>
        <v>-</v>
      </c>
      <c r="G423" s="49" t="str">
        <f t="shared" si="27"/>
        <v>-</v>
      </c>
      <c r="H423" s="54" t="str">
        <f t="shared" si="28"/>
        <v>请在此位置填入税率</v>
      </c>
    </row>
    <row r="424" s="40" customFormat="1" spans="1:8">
      <c r="A424" s="41"/>
      <c r="B424" s="41"/>
      <c r="C424" s="41"/>
      <c r="D424" s="49" t="str">
        <f>IFERROR(VLOOKUP($C424,商品分类目录查找!$A:$B,2,0),"-")</f>
        <v>-</v>
      </c>
      <c r="E424" s="56" t="str">
        <f t="shared" si="25"/>
        <v>-</v>
      </c>
      <c r="F424" s="49" t="str">
        <f t="shared" si="26"/>
        <v>-</v>
      </c>
      <c r="G424" s="49" t="str">
        <f t="shared" si="27"/>
        <v>-</v>
      </c>
      <c r="H424" s="54" t="str">
        <f t="shared" si="28"/>
        <v>请在此位置填入税率</v>
      </c>
    </row>
    <row r="425" s="40" customFormat="1" spans="1:8">
      <c r="A425" s="41"/>
      <c r="B425" s="41"/>
      <c r="C425" s="41"/>
      <c r="D425" s="49" t="str">
        <f>IFERROR(VLOOKUP($C425,商品分类目录查找!$A:$B,2,0),"-")</f>
        <v>-</v>
      </c>
      <c r="E425" s="56" t="str">
        <f t="shared" si="25"/>
        <v>-</v>
      </c>
      <c r="F425" s="49" t="str">
        <f t="shared" si="26"/>
        <v>-</v>
      </c>
      <c r="G425" s="49" t="str">
        <f t="shared" si="27"/>
        <v>-</v>
      </c>
      <c r="H425" s="54" t="str">
        <f t="shared" si="28"/>
        <v>请在此位置填入税率</v>
      </c>
    </row>
    <row r="426" s="40" customFormat="1" spans="1:8">
      <c r="A426" s="41"/>
      <c r="B426" s="41"/>
      <c r="C426" s="41"/>
      <c r="D426" s="49" t="str">
        <f>IFERROR(VLOOKUP($C426,商品分类目录查找!$A:$B,2,0),"-")</f>
        <v>-</v>
      </c>
      <c r="E426" s="56" t="str">
        <f t="shared" si="25"/>
        <v>-</v>
      </c>
      <c r="F426" s="49" t="str">
        <f t="shared" si="26"/>
        <v>-</v>
      </c>
      <c r="G426" s="49" t="str">
        <f t="shared" si="27"/>
        <v>-</v>
      </c>
      <c r="H426" s="54" t="str">
        <f t="shared" si="28"/>
        <v>请在此位置填入税率</v>
      </c>
    </row>
    <row r="427" s="40" customFormat="1" spans="1:8">
      <c r="A427" s="41"/>
      <c r="B427" s="41"/>
      <c r="C427" s="41"/>
      <c r="D427" s="49" t="str">
        <f>IFERROR(VLOOKUP($C427,商品分类目录查找!$A:$B,2,0),"-")</f>
        <v>-</v>
      </c>
      <c r="E427" s="56" t="str">
        <f t="shared" si="25"/>
        <v>-</v>
      </c>
      <c r="F427" s="49" t="str">
        <f t="shared" si="26"/>
        <v>-</v>
      </c>
      <c r="G427" s="49" t="str">
        <f t="shared" si="27"/>
        <v>-</v>
      </c>
      <c r="H427" s="54" t="str">
        <f t="shared" si="28"/>
        <v>请在此位置填入税率</v>
      </c>
    </row>
    <row r="428" s="40" customFormat="1" spans="1:8">
      <c r="A428" s="41"/>
      <c r="B428" s="41"/>
      <c r="C428" s="41"/>
      <c r="D428" s="49" t="str">
        <f>IFERROR(VLOOKUP($C428,商品分类目录查找!$A:$B,2,0),"-")</f>
        <v>-</v>
      </c>
      <c r="E428" s="56" t="str">
        <f t="shared" si="25"/>
        <v>-</v>
      </c>
      <c r="F428" s="49" t="str">
        <f t="shared" si="26"/>
        <v>-</v>
      </c>
      <c r="G428" s="49" t="str">
        <f t="shared" si="27"/>
        <v>-</v>
      </c>
      <c r="H428" s="54" t="str">
        <f t="shared" si="28"/>
        <v>请在此位置填入税率</v>
      </c>
    </row>
    <row r="429" s="40" customFormat="1" spans="1:8">
      <c r="A429" s="41"/>
      <c r="B429" s="41"/>
      <c r="C429" s="41"/>
      <c r="D429" s="49" t="str">
        <f>IFERROR(VLOOKUP($C429,商品分类目录查找!$A:$B,2,0),"-")</f>
        <v>-</v>
      </c>
      <c r="E429" s="56" t="str">
        <f t="shared" si="25"/>
        <v>-</v>
      </c>
      <c r="F429" s="49" t="str">
        <f t="shared" si="26"/>
        <v>-</v>
      </c>
      <c r="G429" s="49" t="str">
        <f t="shared" si="27"/>
        <v>-</v>
      </c>
      <c r="H429" s="54" t="str">
        <f t="shared" si="28"/>
        <v>请在此位置填入税率</v>
      </c>
    </row>
    <row r="430" s="40" customFormat="1" spans="1:8">
      <c r="A430" s="41"/>
      <c r="B430" s="41"/>
      <c r="C430" s="41"/>
      <c r="D430" s="49" t="str">
        <f>IFERROR(VLOOKUP($C430,商品分类目录查找!$A:$B,2,0),"-")</f>
        <v>-</v>
      </c>
      <c r="E430" s="56" t="str">
        <f t="shared" si="25"/>
        <v>-</v>
      </c>
      <c r="F430" s="49" t="str">
        <f t="shared" si="26"/>
        <v>-</v>
      </c>
      <c r="G430" s="49" t="str">
        <f t="shared" si="27"/>
        <v>-</v>
      </c>
      <c r="H430" s="54" t="str">
        <f t="shared" si="28"/>
        <v>请在此位置填入税率</v>
      </c>
    </row>
    <row r="431" s="40" customFormat="1" spans="1:8">
      <c r="A431" s="41"/>
      <c r="B431" s="41"/>
      <c r="C431" s="41"/>
      <c r="D431" s="49" t="str">
        <f>IFERROR(VLOOKUP($C431,商品分类目录查找!$A:$B,2,0),"-")</f>
        <v>-</v>
      </c>
      <c r="E431" s="56" t="str">
        <f t="shared" si="25"/>
        <v>-</v>
      </c>
      <c r="F431" s="49" t="str">
        <f t="shared" si="26"/>
        <v>-</v>
      </c>
      <c r="G431" s="49" t="str">
        <f t="shared" si="27"/>
        <v>-</v>
      </c>
      <c r="H431" s="54" t="str">
        <f t="shared" si="28"/>
        <v>请在此位置填入税率</v>
      </c>
    </row>
    <row r="432" s="40" customFormat="1" spans="1:8">
      <c r="A432" s="41"/>
      <c r="B432" s="41"/>
      <c r="C432" s="41"/>
      <c r="D432" s="49" t="str">
        <f>IFERROR(VLOOKUP($C432,商品分类目录查找!$A:$B,2,0),"-")</f>
        <v>-</v>
      </c>
      <c r="E432" s="56" t="str">
        <f t="shared" si="25"/>
        <v>-</v>
      </c>
      <c r="F432" s="49" t="str">
        <f t="shared" si="26"/>
        <v>-</v>
      </c>
      <c r="G432" s="49" t="str">
        <f t="shared" si="27"/>
        <v>-</v>
      </c>
      <c r="H432" s="54" t="str">
        <f t="shared" si="28"/>
        <v>请在此位置填入税率</v>
      </c>
    </row>
    <row r="433" s="40" customFormat="1" spans="1:8">
      <c r="A433" s="41"/>
      <c r="B433" s="41"/>
      <c r="C433" s="41"/>
      <c r="D433" s="49" t="str">
        <f>IFERROR(VLOOKUP($C433,商品分类目录查找!$A:$B,2,0),"-")</f>
        <v>-</v>
      </c>
      <c r="E433" s="56" t="str">
        <f t="shared" si="25"/>
        <v>-</v>
      </c>
      <c r="F433" s="49" t="str">
        <f t="shared" si="26"/>
        <v>-</v>
      </c>
      <c r="G433" s="49" t="str">
        <f t="shared" si="27"/>
        <v>-</v>
      </c>
      <c r="H433" s="54" t="str">
        <f t="shared" si="28"/>
        <v>请在此位置填入税率</v>
      </c>
    </row>
    <row r="434" s="40" customFormat="1" spans="1:8">
      <c r="A434" s="41"/>
      <c r="B434" s="41"/>
      <c r="C434" s="41"/>
      <c r="D434" s="49" t="str">
        <f>IFERROR(VLOOKUP($C434,商品分类目录查找!$A:$B,2,0),"-")</f>
        <v>-</v>
      </c>
      <c r="E434" s="56" t="str">
        <f t="shared" si="25"/>
        <v>-</v>
      </c>
      <c r="F434" s="49" t="str">
        <f t="shared" si="26"/>
        <v>-</v>
      </c>
      <c r="G434" s="49" t="str">
        <f t="shared" si="27"/>
        <v>-</v>
      </c>
      <c r="H434" s="54" t="str">
        <f t="shared" si="28"/>
        <v>请在此位置填入税率</v>
      </c>
    </row>
    <row r="435" s="40" customFormat="1" spans="1:8">
      <c r="A435" s="41"/>
      <c r="B435" s="41"/>
      <c r="C435" s="41"/>
      <c r="D435" s="49" t="str">
        <f>IFERROR(VLOOKUP($C435,商品分类目录查找!$A:$B,2,0),"-")</f>
        <v>-</v>
      </c>
      <c r="E435" s="56" t="str">
        <f t="shared" si="25"/>
        <v>-</v>
      </c>
      <c r="F435" s="49" t="str">
        <f t="shared" si="26"/>
        <v>-</v>
      </c>
      <c r="G435" s="49" t="str">
        <f t="shared" si="27"/>
        <v>-</v>
      </c>
      <c r="H435" s="54" t="str">
        <f t="shared" si="28"/>
        <v>请在此位置填入税率</v>
      </c>
    </row>
    <row r="436" s="40" customFormat="1" spans="1:8">
      <c r="A436" s="41"/>
      <c r="B436" s="41"/>
      <c r="C436" s="41"/>
      <c r="D436" s="49" t="str">
        <f>IFERROR(VLOOKUP($C436,商品分类目录查找!$A:$B,2,0),"-")</f>
        <v>-</v>
      </c>
      <c r="E436" s="56" t="str">
        <f t="shared" si="25"/>
        <v>-</v>
      </c>
      <c r="F436" s="49" t="str">
        <f t="shared" si="26"/>
        <v>-</v>
      </c>
      <c r="G436" s="49" t="str">
        <f t="shared" si="27"/>
        <v>-</v>
      </c>
      <c r="H436" s="54" t="str">
        <f t="shared" si="28"/>
        <v>请在此位置填入税率</v>
      </c>
    </row>
    <row r="437" s="40" customFormat="1" spans="1:8">
      <c r="A437" s="41"/>
      <c r="B437" s="41"/>
      <c r="C437" s="41"/>
      <c r="D437" s="49" t="str">
        <f>IFERROR(VLOOKUP($C437,商品分类目录查找!$A:$B,2,0),"-")</f>
        <v>-</v>
      </c>
      <c r="E437" s="56" t="str">
        <f t="shared" si="25"/>
        <v>-</v>
      </c>
      <c r="F437" s="49" t="str">
        <f t="shared" si="26"/>
        <v>-</v>
      </c>
      <c r="G437" s="49" t="str">
        <f t="shared" si="27"/>
        <v>-</v>
      </c>
      <c r="H437" s="54" t="str">
        <f t="shared" si="28"/>
        <v>请在此位置填入税率</v>
      </c>
    </row>
    <row r="438" s="40" customFormat="1" spans="1:8">
      <c r="A438" s="41"/>
      <c r="B438" s="41"/>
      <c r="C438" s="41"/>
      <c r="D438" s="49" t="str">
        <f>IFERROR(VLOOKUP($C438,商品分类目录查找!$A:$B,2,0),"-")</f>
        <v>-</v>
      </c>
      <c r="E438" s="56" t="str">
        <f t="shared" si="25"/>
        <v>-</v>
      </c>
      <c r="F438" s="49" t="str">
        <f t="shared" si="26"/>
        <v>-</v>
      </c>
      <c r="G438" s="49" t="str">
        <f t="shared" si="27"/>
        <v>-</v>
      </c>
      <c r="H438" s="54" t="str">
        <f t="shared" si="28"/>
        <v>请在此位置填入税率</v>
      </c>
    </row>
    <row r="439" s="40" customFormat="1" spans="1:8">
      <c r="A439" s="41"/>
      <c r="B439" s="41"/>
      <c r="C439" s="41"/>
      <c r="D439" s="49" t="str">
        <f>IFERROR(VLOOKUP($C439,商品分类目录查找!$A:$B,2,0),"-")</f>
        <v>-</v>
      </c>
      <c r="E439" s="56" t="str">
        <f t="shared" si="25"/>
        <v>-</v>
      </c>
      <c r="F439" s="49" t="str">
        <f t="shared" si="26"/>
        <v>-</v>
      </c>
      <c r="G439" s="49" t="str">
        <f t="shared" si="27"/>
        <v>-</v>
      </c>
      <c r="H439" s="54" t="str">
        <f t="shared" si="28"/>
        <v>请在此位置填入税率</v>
      </c>
    </row>
    <row r="440" s="40" customFormat="1" spans="1:8">
      <c r="A440" s="41"/>
      <c r="B440" s="41"/>
      <c r="C440" s="41"/>
      <c r="D440" s="49" t="str">
        <f>IFERROR(VLOOKUP($C440,商品分类目录查找!$A:$B,2,0),"-")</f>
        <v>-</v>
      </c>
      <c r="E440" s="56" t="str">
        <f t="shared" si="25"/>
        <v>-</v>
      </c>
      <c r="F440" s="49" t="str">
        <f t="shared" si="26"/>
        <v>-</v>
      </c>
      <c r="G440" s="49" t="str">
        <f t="shared" si="27"/>
        <v>-</v>
      </c>
      <c r="H440" s="54" t="str">
        <f t="shared" si="28"/>
        <v>请在此位置填入税率</v>
      </c>
    </row>
    <row r="441" s="40" customFormat="1" spans="1:8">
      <c r="A441" s="41"/>
      <c r="B441" s="41"/>
      <c r="C441" s="41"/>
      <c r="D441" s="49" t="str">
        <f>IFERROR(VLOOKUP($C441,商品分类目录查找!$A:$B,2,0),"-")</f>
        <v>-</v>
      </c>
      <c r="E441" s="56" t="str">
        <f t="shared" si="25"/>
        <v>-</v>
      </c>
      <c r="F441" s="49" t="str">
        <f t="shared" si="26"/>
        <v>-</v>
      </c>
      <c r="G441" s="49" t="str">
        <f t="shared" si="27"/>
        <v>-</v>
      </c>
      <c r="H441" s="54" t="str">
        <f t="shared" si="28"/>
        <v>请在此位置填入税率</v>
      </c>
    </row>
    <row r="442" s="40" customFormat="1" spans="1:8">
      <c r="A442" s="41"/>
      <c r="B442" s="41"/>
      <c r="C442" s="41"/>
      <c r="D442" s="49" t="str">
        <f>IFERROR(VLOOKUP($C442,商品分类目录查找!$A:$B,2,0),"-")</f>
        <v>-</v>
      </c>
      <c r="E442" s="56" t="str">
        <f t="shared" si="25"/>
        <v>-</v>
      </c>
      <c r="F442" s="49" t="str">
        <f t="shared" si="26"/>
        <v>-</v>
      </c>
      <c r="G442" s="49" t="str">
        <f t="shared" si="27"/>
        <v>-</v>
      </c>
      <c r="H442" s="54" t="str">
        <f t="shared" si="28"/>
        <v>请在此位置填入税率</v>
      </c>
    </row>
    <row r="443" s="40" customFormat="1" spans="1:8">
      <c r="A443" s="41"/>
      <c r="B443" s="41"/>
      <c r="C443" s="41"/>
      <c r="D443" s="49" t="str">
        <f>IFERROR(VLOOKUP($C443,商品分类目录查找!$A:$B,2,0),"-")</f>
        <v>-</v>
      </c>
      <c r="E443" s="56" t="str">
        <f t="shared" si="25"/>
        <v>-</v>
      </c>
      <c r="F443" s="49" t="str">
        <f t="shared" si="26"/>
        <v>-</v>
      </c>
      <c r="G443" s="49" t="str">
        <f t="shared" si="27"/>
        <v>-</v>
      </c>
      <c r="H443" s="54" t="str">
        <f t="shared" si="28"/>
        <v>请在此位置填入税率</v>
      </c>
    </row>
    <row r="444" s="40" customFormat="1" spans="1:8">
      <c r="A444" s="41"/>
      <c r="B444" s="41"/>
      <c r="C444" s="41"/>
      <c r="D444" s="49" t="str">
        <f>IFERROR(VLOOKUP($C444,商品分类目录查找!$A:$B,2,0),"-")</f>
        <v>-</v>
      </c>
      <c r="E444" s="56" t="str">
        <f t="shared" si="25"/>
        <v>-</v>
      </c>
      <c r="F444" s="49" t="str">
        <f t="shared" si="26"/>
        <v>-</v>
      </c>
      <c r="G444" s="49" t="str">
        <f t="shared" si="27"/>
        <v>-</v>
      </c>
      <c r="H444" s="54" t="str">
        <f t="shared" si="28"/>
        <v>请在此位置填入税率</v>
      </c>
    </row>
    <row r="445" s="40" customFormat="1" spans="1:8">
      <c r="A445" s="41"/>
      <c r="B445" s="41"/>
      <c r="C445" s="41"/>
      <c r="D445" s="49" t="str">
        <f>IFERROR(VLOOKUP($C445,商品分类目录查找!$A:$B,2,0),"-")</f>
        <v>-</v>
      </c>
      <c r="E445" s="56" t="str">
        <f t="shared" si="25"/>
        <v>-</v>
      </c>
      <c r="F445" s="49" t="str">
        <f t="shared" si="26"/>
        <v>-</v>
      </c>
      <c r="G445" s="49" t="str">
        <f t="shared" si="27"/>
        <v>-</v>
      </c>
      <c r="H445" s="54" t="str">
        <f t="shared" si="28"/>
        <v>请在此位置填入税率</v>
      </c>
    </row>
    <row r="446" s="40" customFormat="1" spans="1:8">
      <c r="A446" s="41"/>
      <c r="B446" s="41"/>
      <c r="C446" s="41"/>
      <c r="D446" s="49" t="str">
        <f>IFERROR(VLOOKUP($C446,商品分类目录查找!$A:$B,2,0),"-")</f>
        <v>-</v>
      </c>
      <c r="E446" s="56" t="str">
        <f t="shared" si="25"/>
        <v>-</v>
      </c>
      <c r="F446" s="49" t="str">
        <f t="shared" si="26"/>
        <v>-</v>
      </c>
      <c r="G446" s="49" t="str">
        <f t="shared" si="27"/>
        <v>-</v>
      </c>
      <c r="H446" s="54" t="str">
        <f t="shared" si="28"/>
        <v>请在此位置填入税率</v>
      </c>
    </row>
    <row r="447" s="40" customFormat="1" spans="1:8">
      <c r="A447" s="41"/>
      <c r="B447" s="41"/>
      <c r="C447" s="41"/>
      <c r="D447" s="49" t="str">
        <f>IFERROR(VLOOKUP($C447,商品分类目录查找!$A:$B,2,0),"-")</f>
        <v>-</v>
      </c>
      <c r="E447" s="56" t="str">
        <f t="shared" si="25"/>
        <v>-</v>
      </c>
      <c r="F447" s="49" t="str">
        <f t="shared" si="26"/>
        <v>-</v>
      </c>
      <c r="G447" s="49" t="str">
        <f t="shared" si="27"/>
        <v>-</v>
      </c>
      <c r="H447" s="54" t="str">
        <f t="shared" si="28"/>
        <v>请在此位置填入税率</v>
      </c>
    </row>
    <row r="448" s="40" customFormat="1" spans="1:8">
      <c r="A448" s="41"/>
      <c r="B448" s="41"/>
      <c r="C448" s="41"/>
      <c r="D448" s="49" t="str">
        <f>IFERROR(VLOOKUP($C448,商品分类目录查找!$A:$B,2,0),"-")</f>
        <v>-</v>
      </c>
      <c r="E448" s="56" t="str">
        <f t="shared" si="25"/>
        <v>-</v>
      </c>
      <c r="F448" s="49" t="str">
        <f t="shared" si="26"/>
        <v>-</v>
      </c>
      <c r="G448" s="49" t="str">
        <f t="shared" si="27"/>
        <v>-</v>
      </c>
      <c r="H448" s="54" t="str">
        <f t="shared" si="28"/>
        <v>请在此位置填入税率</v>
      </c>
    </row>
    <row r="449" s="40" customFormat="1" spans="1:8">
      <c r="A449" s="41"/>
      <c r="B449" s="41"/>
      <c r="C449" s="41"/>
      <c r="D449" s="49" t="str">
        <f>IFERROR(VLOOKUP($C449,商品分类目录查找!$A:$B,2,0),"-")</f>
        <v>-</v>
      </c>
      <c r="E449" s="56" t="str">
        <f t="shared" si="25"/>
        <v>-</v>
      </c>
      <c r="F449" s="49" t="str">
        <f t="shared" si="26"/>
        <v>-</v>
      </c>
      <c r="G449" s="49" t="str">
        <f t="shared" si="27"/>
        <v>-</v>
      </c>
      <c r="H449" s="54" t="str">
        <f t="shared" si="28"/>
        <v>请在此位置填入税率</v>
      </c>
    </row>
    <row r="450" s="40" customFormat="1" spans="1:8">
      <c r="A450" s="41"/>
      <c r="B450" s="41"/>
      <c r="C450" s="41"/>
      <c r="D450" s="49" t="str">
        <f>IFERROR(VLOOKUP($C450,商品分类目录查找!$A:$B,2,0),"-")</f>
        <v>-</v>
      </c>
      <c r="E450" s="56" t="str">
        <f t="shared" ref="E450:E513" si="29">LEFT(D450,4)</f>
        <v>-</v>
      </c>
      <c r="F450" s="49" t="str">
        <f t="shared" ref="F450:F513" si="30">LEFT($D450,3)</f>
        <v>-</v>
      </c>
      <c r="G450" s="49" t="str">
        <f t="shared" ref="G450:G513" si="31">LEFT($D450,2)</f>
        <v>-</v>
      </c>
      <c r="H450" s="54" t="str">
        <f t="shared" si="28"/>
        <v>请在此位置填入税率</v>
      </c>
    </row>
    <row r="451" s="40" customFormat="1" spans="1:8">
      <c r="A451" s="41"/>
      <c r="B451" s="41"/>
      <c r="C451" s="41"/>
      <c r="D451" s="49" t="str">
        <f>IFERROR(VLOOKUP($C451,商品分类目录查找!$A:$B,2,0),"-")</f>
        <v>-</v>
      </c>
      <c r="E451" s="56" t="str">
        <f t="shared" si="29"/>
        <v>-</v>
      </c>
      <c r="F451" s="49" t="str">
        <f t="shared" si="30"/>
        <v>-</v>
      </c>
      <c r="G451" s="49" t="str">
        <f t="shared" si="31"/>
        <v>-</v>
      </c>
      <c r="H451" s="54" t="str">
        <f t="shared" si="28"/>
        <v>请在此位置填入税率</v>
      </c>
    </row>
    <row r="452" s="40" customFormat="1" spans="1:8">
      <c r="A452" s="41"/>
      <c r="B452" s="41"/>
      <c r="C452" s="41"/>
      <c r="D452" s="49" t="str">
        <f>IFERROR(VLOOKUP($C452,商品分类目录查找!$A:$B,2,0),"-")</f>
        <v>-</v>
      </c>
      <c r="E452" s="56" t="str">
        <f t="shared" si="29"/>
        <v>-</v>
      </c>
      <c r="F452" s="49" t="str">
        <f t="shared" si="30"/>
        <v>-</v>
      </c>
      <c r="G452" s="49" t="str">
        <f t="shared" si="31"/>
        <v>-</v>
      </c>
      <c r="H452" s="54" t="str">
        <f t="shared" si="28"/>
        <v>请在此位置填入税率</v>
      </c>
    </row>
    <row r="453" s="40" customFormat="1" spans="1:8">
      <c r="A453" s="41"/>
      <c r="B453" s="41"/>
      <c r="C453" s="41"/>
      <c r="D453" s="49" t="str">
        <f>IFERROR(VLOOKUP($C453,商品分类目录查找!$A:$B,2,0),"-")</f>
        <v>-</v>
      </c>
      <c r="E453" s="56" t="str">
        <f t="shared" si="29"/>
        <v>-</v>
      </c>
      <c r="F453" s="49" t="str">
        <f t="shared" si="30"/>
        <v>-</v>
      </c>
      <c r="G453" s="49" t="str">
        <f t="shared" si="31"/>
        <v>-</v>
      </c>
      <c r="H453" s="54" t="str">
        <f t="shared" si="28"/>
        <v>请在此位置填入税率</v>
      </c>
    </row>
    <row r="454" s="40" customFormat="1" spans="1:8">
      <c r="A454" s="41"/>
      <c r="B454" s="41"/>
      <c r="C454" s="41"/>
      <c r="D454" s="49" t="str">
        <f>IFERROR(VLOOKUP($C454,商品分类目录查找!$A:$B,2,0),"-")</f>
        <v>-</v>
      </c>
      <c r="E454" s="56" t="str">
        <f t="shared" si="29"/>
        <v>-</v>
      </c>
      <c r="F454" s="49" t="str">
        <f t="shared" si="30"/>
        <v>-</v>
      </c>
      <c r="G454" s="49" t="str">
        <f t="shared" si="31"/>
        <v>-</v>
      </c>
      <c r="H454" s="54" t="str">
        <f t="shared" si="28"/>
        <v>请在此位置填入税率</v>
      </c>
    </row>
    <row r="455" s="40" customFormat="1" spans="1:8">
      <c r="A455" s="41"/>
      <c r="B455" s="41"/>
      <c r="C455" s="41"/>
      <c r="D455" s="49" t="str">
        <f>IFERROR(VLOOKUP($C455,商品分类目录查找!$A:$B,2,0),"-")</f>
        <v>-</v>
      </c>
      <c r="E455" s="56" t="str">
        <f t="shared" si="29"/>
        <v>-</v>
      </c>
      <c r="F455" s="49" t="str">
        <f t="shared" si="30"/>
        <v>-</v>
      </c>
      <c r="G455" s="49" t="str">
        <f t="shared" si="31"/>
        <v>-</v>
      </c>
      <c r="H455" s="54" t="str">
        <f t="shared" si="28"/>
        <v>请在此位置填入税率</v>
      </c>
    </row>
    <row r="456" s="40" customFormat="1" spans="1:8">
      <c r="A456" s="41"/>
      <c r="B456" s="41"/>
      <c r="C456" s="41"/>
      <c r="D456" s="49" t="str">
        <f>IFERROR(VLOOKUP($C456,商品分类目录查找!$A:$B,2,0),"-")</f>
        <v>-</v>
      </c>
      <c r="E456" s="56" t="str">
        <f t="shared" si="29"/>
        <v>-</v>
      </c>
      <c r="F456" s="49" t="str">
        <f t="shared" si="30"/>
        <v>-</v>
      </c>
      <c r="G456" s="49" t="str">
        <f t="shared" si="31"/>
        <v>-</v>
      </c>
      <c r="H456" s="54" t="str">
        <f t="shared" si="28"/>
        <v>请在此位置填入税率</v>
      </c>
    </row>
    <row r="457" s="40" customFormat="1" spans="1:8">
      <c r="A457" s="41"/>
      <c r="B457" s="41"/>
      <c r="C457" s="41"/>
      <c r="D457" s="49" t="str">
        <f>IFERROR(VLOOKUP($C457,商品分类目录查找!$A:$B,2,0),"-")</f>
        <v>-</v>
      </c>
      <c r="E457" s="56" t="str">
        <f t="shared" si="29"/>
        <v>-</v>
      </c>
      <c r="F457" s="49" t="str">
        <f t="shared" si="30"/>
        <v>-</v>
      </c>
      <c r="G457" s="49" t="str">
        <f t="shared" si="31"/>
        <v>-</v>
      </c>
      <c r="H457" s="54" t="str">
        <f t="shared" si="28"/>
        <v>请在此位置填入税率</v>
      </c>
    </row>
    <row r="458" s="40" customFormat="1" spans="1:8">
      <c r="A458" s="41"/>
      <c r="B458" s="41"/>
      <c r="C458" s="41"/>
      <c r="D458" s="49" t="str">
        <f>IFERROR(VLOOKUP($C458,商品分类目录查找!$A:$B,2,0),"-")</f>
        <v>-</v>
      </c>
      <c r="E458" s="56" t="str">
        <f t="shared" si="29"/>
        <v>-</v>
      </c>
      <c r="F458" s="49" t="str">
        <f t="shared" si="30"/>
        <v>-</v>
      </c>
      <c r="G458" s="49" t="str">
        <f t="shared" si="31"/>
        <v>-</v>
      </c>
      <c r="H458" s="54" t="str">
        <f t="shared" si="28"/>
        <v>请在此位置填入税率</v>
      </c>
    </row>
    <row r="459" s="40" customFormat="1" spans="1:8">
      <c r="A459" s="41"/>
      <c r="B459" s="41"/>
      <c r="C459" s="41"/>
      <c r="D459" s="49" t="str">
        <f>IFERROR(VLOOKUP($C459,商品分类目录查找!$A:$B,2,0),"-")</f>
        <v>-</v>
      </c>
      <c r="E459" s="56" t="str">
        <f t="shared" si="29"/>
        <v>-</v>
      </c>
      <c r="F459" s="49" t="str">
        <f t="shared" si="30"/>
        <v>-</v>
      </c>
      <c r="G459" s="49" t="str">
        <f t="shared" si="31"/>
        <v>-</v>
      </c>
      <c r="H459" s="54" t="str">
        <f t="shared" si="28"/>
        <v>请在此位置填入税率</v>
      </c>
    </row>
    <row r="460" s="40" customFormat="1" spans="1:8">
      <c r="A460" s="41"/>
      <c r="B460" s="41"/>
      <c r="C460" s="41"/>
      <c r="D460" s="49" t="str">
        <f>IFERROR(VLOOKUP($C460,商品分类目录查找!$A:$B,2,0),"-")</f>
        <v>-</v>
      </c>
      <c r="E460" s="56" t="str">
        <f t="shared" si="29"/>
        <v>-</v>
      </c>
      <c r="F460" s="49" t="str">
        <f t="shared" si="30"/>
        <v>-</v>
      </c>
      <c r="G460" s="49" t="str">
        <f t="shared" si="31"/>
        <v>-</v>
      </c>
      <c r="H460" s="54" t="str">
        <f t="shared" si="28"/>
        <v>请在此位置填入税率</v>
      </c>
    </row>
    <row r="461" s="40" customFormat="1" spans="1:8">
      <c r="A461" s="41"/>
      <c r="B461" s="41"/>
      <c r="C461" s="41"/>
      <c r="D461" s="49" t="str">
        <f>IFERROR(VLOOKUP($C461,商品分类目录查找!$A:$B,2,0),"-")</f>
        <v>-</v>
      </c>
      <c r="E461" s="56" t="str">
        <f t="shared" si="29"/>
        <v>-</v>
      </c>
      <c r="F461" s="49" t="str">
        <f t="shared" si="30"/>
        <v>-</v>
      </c>
      <c r="G461" s="49" t="str">
        <f t="shared" si="31"/>
        <v>-</v>
      </c>
      <c r="H461" s="54" t="str">
        <f t="shared" si="28"/>
        <v>请在此位置填入税率</v>
      </c>
    </row>
    <row r="462" s="40" customFormat="1" spans="1:8">
      <c r="A462" s="41"/>
      <c r="B462" s="41"/>
      <c r="C462" s="41"/>
      <c r="D462" s="49" t="str">
        <f>IFERROR(VLOOKUP($C462,商品分类目录查找!$A:$B,2,0),"-")</f>
        <v>-</v>
      </c>
      <c r="E462" s="56" t="str">
        <f t="shared" si="29"/>
        <v>-</v>
      </c>
      <c r="F462" s="49" t="str">
        <f t="shared" si="30"/>
        <v>-</v>
      </c>
      <c r="G462" s="49" t="str">
        <f t="shared" si="31"/>
        <v>-</v>
      </c>
      <c r="H462" s="54" t="str">
        <f t="shared" si="28"/>
        <v>请在此位置填入税率</v>
      </c>
    </row>
    <row r="463" s="40" customFormat="1" spans="1:8">
      <c r="A463" s="41"/>
      <c r="B463" s="41"/>
      <c r="C463" s="41"/>
      <c r="D463" s="49" t="str">
        <f>IFERROR(VLOOKUP($C463,商品分类目录查找!$A:$B,2,0),"-")</f>
        <v>-</v>
      </c>
      <c r="E463" s="56" t="str">
        <f t="shared" si="29"/>
        <v>-</v>
      </c>
      <c r="F463" s="49" t="str">
        <f t="shared" si="30"/>
        <v>-</v>
      </c>
      <c r="G463" s="49" t="str">
        <f t="shared" si="31"/>
        <v>-</v>
      </c>
      <c r="H463" s="54" t="str">
        <f t="shared" ref="H463:H526" si="32">IF(B463="","请在此位置填入税率","-")</f>
        <v>请在此位置填入税率</v>
      </c>
    </row>
    <row r="464" s="40" customFormat="1" spans="1:8">
      <c r="A464" s="41"/>
      <c r="B464" s="41"/>
      <c r="C464" s="41"/>
      <c r="D464" s="49" t="str">
        <f>IFERROR(VLOOKUP($C464,商品分类目录查找!$A:$B,2,0),"-")</f>
        <v>-</v>
      </c>
      <c r="E464" s="56" t="str">
        <f t="shared" si="29"/>
        <v>-</v>
      </c>
      <c r="F464" s="49" t="str">
        <f t="shared" si="30"/>
        <v>-</v>
      </c>
      <c r="G464" s="49" t="str">
        <f t="shared" si="31"/>
        <v>-</v>
      </c>
      <c r="H464" s="54" t="str">
        <f t="shared" si="32"/>
        <v>请在此位置填入税率</v>
      </c>
    </row>
    <row r="465" s="40" customFormat="1" spans="1:8">
      <c r="A465" s="41"/>
      <c r="B465" s="41"/>
      <c r="C465" s="41"/>
      <c r="D465" s="49" t="str">
        <f>IFERROR(VLOOKUP($C465,商品分类目录查找!$A:$B,2,0),"-")</f>
        <v>-</v>
      </c>
      <c r="E465" s="56" t="str">
        <f t="shared" si="29"/>
        <v>-</v>
      </c>
      <c r="F465" s="49" t="str">
        <f t="shared" si="30"/>
        <v>-</v>
      </c>
      <c r="G465" s="49" t="str">
        <f t="shared" si="31"/>
        <v>-</v>
      </c>
      <c r="H465" s="54" t="str">
        <f t="shared" si="32"/>
        <v>请在此位置填入税率</v>
      </c>
    </row>
    <row r="466" s="40" customFormat="1" spans="1:8">
      <c r="A466" s="41"/>
      <c r="B466" s="41"/>
      <c r="C466" s="41"/>
      <c r="D466" s="49" t="str">
        <f>IFERROR(VLOOKUP($C466,商品分类目录查找!$A:$B,2,0),"-")</f>
        <v>-</v>
      </c>
      <c r="E466" s="56" t="str">
        <f t="shared" si="29"/>
        <v>-</v>
      </c>
      <c r="F466" s="49" t="str">
        <f t="shared" si="30"/>
        <v>-</v>
      </c>
      <c r="G466" s="49" t="str">
        <f t="shared" si="31"/>
        <v>-</v>
      </c>
      <c r="H466" s="54" t="str">
        <f t="shared" si="32"/>
        <v>请在此位置填入税率</v>
      </c>
    </row>
    <row r="467" s="40" customFormat="1" spans="1:8">
      <c r="A467" s="41"/>
      <c r="B467" s="41"/>
      <c r="C467" s="41"/>
      <c r="D467" s="49" t="str">
        <f>IFERROR(VLOOKUP($C467,商品分类目录查找!$A:$B,2,0),"-")</f>
        <v>-</v>
      </c>
      <c r="E467" s="56" t="str">
        <f t="shared" si="29"/>
        <v>-</v>
      </c>
      <c r="F467" s="49" t="str">
        <f t="shared" si="30"/>
        <v>-</v>
      </c>
      <c r="G467" s="49" t="str">
        <f t="shared" si="31"/>
        <v>-</v>
      </c>
      <c r="H467" s="54" t="str">
        <f t="shared" si="32"/>
        <v>请在此位置填入税率</v>
      </c>
    </row>
    <row r="468" s="40" customFormat="1" spans="1:8">
      <c r="A468" s="41"/>
      <c r="B468" s="41"/>
      <c r="C468" s="41"/>
      <c r="D468" s="49" t="str">
        <f>IFERROR(VLOOKUP($C468,商品分类目录查找!$A:$B,2,0),"-")</f>
        <v>-</v>
      </c>
      <c r="E468" s="56" t="str">
        <f t="shared" si="29"/>
        <v>-</v>
      </c>
      <c r="F468" s="49" t="str">
        <f t="shared" si="30"/>
        <v>-</v>
      </c>
      <c r="G468" s="49" t="str">
        <f t="shared" si="31"/>
        <v>-</v>
      </c>
      <c r="H468" s="54" t="str">
        <f t="shared" si="32"/>
        <v>请在此位置填入税率</v>
      </c>
    </row>
    <row r="469" s="40" customFormat="1" spans="1:8">
      <c r="A469" s="41"/>
      <c r="B469" s="41"/>
      <c r="C469" s="41"/>
      <c r="D469" s="49" t="str">
        <f>IFERROR(VLOOKUP($C469,商品分类目录查找!$A:$B,2,0),"-")</f>
        <v>-</v>
      </c>
      <c r="E469" s="56" t="str">
        <f t="shared" si="29"/>
        <v>-</v>
      </c>
      <c r="F469" s="49" t="str">
        <f t="shared" si="30"/>
        <v>-</v>
      </c>
      <c r="G469" s="49" t="str">
        <f t="shared" si="31"/>
        <v>-</v>
      </c>
      <c r="H469" s="54" t="str">
        <f t="shared" si="32"/>
        <v>请在此位置填入税率</v>
      </c>
    </row>
    <row r="470" s="40" customFormat="1" spans="1:8">
      <c r="A470" s="41"/>
      <c r="B470" s="41"/>
      <c r="C470" s="41"/>
      <c r="D470" s="49" t="str">
        <f>IFERROR(VLOOKUP($C470,商品分类目录查找!$A:$B,2,0),"-")</f>
        <v>-</v>
      </c>
      <c r="E470" s="56" t="str">
        <f t="shared" si="29"/>
        <v>-</v>
      </c>
      <c r="F470" s="49" t="str">
        <f t="shared" si="30"/>
        <v>-</v>
      </c>
      <c r="G470" s="49" t="str">
        <f t="shared" si="31"/>
        <v>-</v>
      </c>
      <c r="H470" s="54" t="str">
        <f t="shared" si="32"/>
        <v>请在此位置填入税率</v>
      </c>
    </row>
    <row r="471" s="40" customFormat="1" spans="1:8">
      <c r="A471" s="41"/>
      <c r="B471" s="41"/>
      <c r="C471" s="41"/>
      <c r="D471" s="49" t="str">
        <f>IFERROR(VLOOKUP($C471,商品分类目录查找!$A:$B,2,0),"-")</f>
        <v>-</v>
      </c>
      <c r="E471" s="56" t="str">
        <f t="shared" si="29"/>
        <v>-</v>
      </c>
      <c r="F471" s="49" t="str">
        <f t="shared" si="30"/>
        <v>-</v>
      </c>
      <c r="G471" s="49" t="str">
        <f t="shared" si="31"/>
        <v>-</v>
      </c>
      <c r="H471" s="54" t="str">
        <f t="shared" si="32"/>
        <v>请在此位置填入税率</v>
      </c>
    </row>
    <row r="472" s="40" customFormat="1" spans="1:8">
      <c r="A472" s="41"/>
      <c r="B472" s="41"/>
      <c r="C472" s="41"/>
      <c r="D472" s="49" t="str">
        <f>IFERROR(VLOOKUP($C472,商品分类目录查找!$A:$B,2,0),"-")</f>
        <v>-</v>
      </c>
      <c r="E472" s="56" t="str">
        <f t="shared" si="29"/>
        <v>-</v>
      </c>
      <c r="F472" s="49" t="str">
        <f t="shared" si="30"/>
        <v>-</v>
      </c>
      <c r="G472" s="49" t="str">
        <f t="shared" si="31"/>
        <v>-</v>
      </c>
      <c r="H472" s="54" t="str">
        <f t="shared" si="32"/>
        <v>请在此位置填入税率</v>
      </c>
    </row>
    <row r="473" s="40" customFormat="1" spans="1:8">
      <c r="A473" s="41"/>
      <c r="B473" s="41"/>
      <c r="C473" s="41"/>
      <c r="D473" s="49" t="str">
        <f>IFERROR(VLOOKUP($C473,商品分类目录查找!$A:$B,2,0),"-")</f>
        <v>-</v>
      </c>
      <c r="E473" s="56" t="str">
        <f t="shared" si="29"/>
        <v>-</v>
      </c>
      <c r="F473" s="49" t="str">
        <f t="shared" si="30"/>
        <v>-</v>
      </c>
      <c r="G473" s="49" t="str">
        <f t="shared" si="31"/>
        <v>-</v>
      </c>
      <c r="H473" s="54" t="str">
        <f t="shared" si="32"/>
        <v>请在此位置填入税率</v>
      </c>
    </row>
    <row r="474" s="40" customFormat="1" spans="1:8">
      <c r="A474" s="41"/>
      <c r="B474" s="41"/>
      <c r="C474" s="41"/>
      <c r="D474" s="49" t="str">
        <f>IFERROR(VLOOKUP($C474,商品分类目录查找!$A:$B,2,0),"-")</f>
        <v>-</v>
      </c>
      <c r="E474" s="56" t="str">
        <f t="shared" si="29"/>
        <v>-</v>
      </c>
      <c r="F474" s="49" t="str">
        <f t="shared" si="30"/>
        <v>-</v>
      </c>
      <c r="G474" s="49" t="str">
        <f t="shared" si="31"/>
        <v>-</v>
      </c>
      <c r="H474" s="54" t="str">
        <f t="shared" si="32"/>
        <v>请在此位置填入税率</v>
      </c>
    </row>
    <row r="475" s="40" customFormat="1" spans="1:8">
      <c r="A475" s="41"/>
      <c r="B475" s="41"/>
      <c r="C475" s="41"/>
      <c r="D475" s="49" t="str">
        <f>IFERROR(VLOOKUP($C475,商品分类目录查找!$A:$B,2,0),"-")</f>
        <v>-</v>
      </c>
      <c r="E475" s="56" t="str">
        <f t="shared" si="29"/>
        <v>-</v>
      </c>
      <c r="F475" s="49" t="str">
        <f t="shared" si="30"/>
        <v>-</v>
      </c>
      <c r="G475" s="49" t="str">
        <f t="shared" si="31"/>
        <v>-</v>
      </c>
      <c r="H475" s="54" t="str">
        <f t="shared" si="32"/>
        <v>请在此位置填入税率</v>
      </c>
    </row>
    <row r="476" s="40" customFormat="1" spans="1:8">
      <c r="A476" s="41"/>
      <c r="B476" s="41"/>
      <c r="C476" s="41"/>
      <c r="D476" s="49" t="str">
        <f>IFERROR(VLOOKUP($C476,商品分类目录查找!$A:$B,2,0),"-")</f>
        <v>-</v>
      </c>
      <c r="E476" s="56" t="str">
        <f t="shared" si="29"/>
        <v>-</v>
      </c>
      <c r="F476" s="49" t="str">
        <f t="shared" si="30"/>
        <v>-</v>
      </c>
      <c r="G476" s="49" t="str">
        <f t="shared" si="31"/>
        <v>-</v>
      </c>
      <c r="H476" s="54" t="str">
        <f t="shared" si="32"/>
        <v>请在此位置填入税率</v>
      </c>
    </row>
    <row r="477" s="40" customFormat="1" spans="1:8">
      <c r="A477" s="41"/>
      <c r="B477" s="41"/>
      <c r="C477" s="41"/>
      <c r="D477" s="49" t="str">
        <f>IFERROR(VLOOKUP($C477,商品分类目录查找!$A:$B,2,0),"-")</f>
        <v>-</v>
      </c>
      <c r="E477" s="56" t="str">
        <f t="shared" si="29"/>
        <v>-</v>
      </c>
      <c r="F477" s="49" t="str">
        <f t="shared" si="30"/>
        <v>-</v>
      </c>
      <c r="G477" s="49" t="str">
        <f t="shared" si="31"/>
        <v>-</v>
      </c>
      <c r="H477" s="54" t="str">
        <f t="shared" si="32"/>
        <v>请在此位置填入税率</v>
      </c>
    </row>
    <row r="478" s="40" customFormat="1" spans="1:8">
      <c r="A478" s="41"/>
      <c r="B478" s="41"/>
      <c r="C478" s="41"/>
      <c r="D478" s="49" t="str">
        <f>IFERROR(VLOOKUP($C478,商品分类目录查找!$A:$B,2,0),"-")</f>
        <v>-</v>
      </c>
      <c r="E478" s="56" t="str">
        <f t="shared" si="29"/>
        <v>-</v>
      </c>
      <c r="F478" s="49" t="str">
        <f t="shared" si="30"/>
        <v>-</v>
      </c>
      <c r="G478" s="49" t="str">
        <f t="shared" si="31"/>
        <v>-</v>
      </c>
      <c r="H478" s="54" t="str">
        <f t="shared" si="32"/>
        <v>请在此位置填入税率</v>
      </c>
    </row>
    <row r="479" s="40" customFormat="1" spans="1:8">
      <c r="A479" s="41"/>
      <c r="B479" s="41"/>
      <c r="C479" s="41"/>
      <c r="D479" s="49" t="str">
        <f>IFERROR(VLOOKUP($C479,商品分类目录查找!$A:$B,2,0),"-")</f>
        <v>-</v>
      </c>
      <c r="E479" s="56" t="str">
        <f t="shared" si="29"/>
        <v>-</v>
      </c>
      <c r="F479" s="49" t="str">
        <f t="shared" si="30"/>
        <v>-</v>
      </c>
      <c r="G479" s="49" t="str">
        <f t="shared" si="31"/>
        <v>-</v>
      </c>
      <c r="H479" s="54" t="str">
        <f t="shared" si="32"/>
        <v>请在此位置填入税率</v>
      </c>
    </row>
    <row r="480" s="40" customFormat="1" spans="1:8">
      <c r="A480" s="41"/>
      <c r="B480" s="41"/>
      <c r="C480" s="41"/>
      <c r="D480" s="49" t="str">
        <f>IFERROR(VLOOKUP($C480,商品分类目录查找!$A:$B,2,0),"-")</f>
        <v>-</v>
      </c>
      <c r="E480" s="56" t="str">
        <f t="shared" si="29"/>
        <v>-</v>
      </c>
      <c r="F480" s="49" t="str">
        <f t="shared" si="30"/>
        <v>-</v>
      </c>
      <c r="G480" s="49" t="str">
        <f t="shared" si="31"/>
        <v>-</v>
      </c>
      <c r="H480" s="54" t="str">
        <f t="shared" si="32"/>
        <v>请在此位置填入税率</v>
      </c>
    </row>
    <row r="481" s="40" customFormat="1" spans="1:8">
      <c r="A481" s="41"/>
      <c r="B481" s="41"/>
      <c r="C481" s="41"/>
      <c r="D481" s="49" t="str">
        <f>IFERROR(VLOOKUP($C481,商品分类目录查找!$A:$B,2,0),"-")</f>
        <v>-</v>
      </c>
      <c r="E481" s="56" t="str">
        <f t="shared" si="29"/>
        <v>-</v>
      </c>
      <c r="F481" s="49" t="str">
        <f t="shared" si="30"/>
        <v>-</v>
      </c>
      <c r="G481" s="49" t="str">
        <f t="shared" si="31"/>
        <v>-</v>
      </c>
      <c r="H481" s="54" t="str">
        <f t="shared" si="32"/>
        <v>请在此位置填入税率</v>
      </c>
    </row>
    <row r="482" s="40" customFormat="1" spans="1:8">
      <c r="A482" s="41"/>
      <c r="B482" s="41"/>
      <c r="C482" s="41"/>
      <c r="D482" s="49" t="str">
        <f>IFERROR(VLOOKUP($C482,商品分类目录查找!$A:$B,2,0),"-")</f>
        <v>-</v>
      </c>
      <c r="E482" s="56" t="str">
        <f t="shared" si="29"/>
        <v>-</v>
      </c>
      <c r="F482" s="49" t="str">
        <f t="shared" si="30"/>
        <v>-</v>
      </c>
      <c r="G482" s="49" t="str">
        <f t="shared" si="31"/>
        <v>-</v>
      </c>
      <c r="H482" s="54" t="str">
        <f t="shared" si="32"/>
        <v>请在此位置填入税率</v>
      </c>
    </row>
    <row r="483" s="40" customFormat="1" spans="1:8">
      <c r="A483" s="41"/>
      <c r="B483" s="41"/>
      <c r="C483" s="41"/>
      <c r="D483" s="49" t="str">
        <f>IFERROR(VLOOKUP($C483,商品分类目录查找!$A:$B,2,0),"-")</f>
        <v>-</v>
      </c>
      <c r="E483" s="56" t="str">
        <f t="shared" si="29"/>
        <v>-</v>
      </c>
      <c r="F483" s="49" t="str">
        <f t="shared" si="30"/>
        <v>-</v>
      </c>
      <c r="G483" s="49" t="str">
        <f t="shared" si="31"/>
        <v>-</v>
      </c>
      <c r="H483" s="54" t="str">
        <f t="shared" si="32"/>
        <v>请在此位置填入税率</v>
      </c>
    </row>
    <row r="484" s="40" customFormat="1" spans="1:8">
      <c r="A484" s="41"/>
      <c r="B484" s="41"/>
      <c r="C484" s="41"/>
      <c r="D484" s="49" t="str">
        <f>IFERROR(VLOOKUP($C484,商品分类目录查找!$A:$B,2,0),"-")</f>
        <v>-</v>
      </c>
      <c r="E484" s="56" t="str">
        <f t="shared" si="29"/>
        <v>-</v>
      </c>
      <c r="F484" s="49" t="str">
        <f t="shared" si="30"/>
        <v>-</v>
      </c>
      <c r="G484" s="49" t="str">
        <f t="shared" si="31"/>
        <v>-</v>
      </c>
      <c r="H484" s="54" t="str">
        <f t="shared" si="32"/>
        <v>请在此位置填入税率</v>
      </c>
    </row>
    <row r="485" s="40" customFormat="1" spans="1:8">
      <c r="A485" s="41"/>
      <c r="B485" s="41"/>
      <c r="C485" s="41"/>
      <c r="D485" s="49" t="str">
        <f>IFERROR(VLOOKUP($C485,商品分类目录查找!$A:$B,2,0),"-")</f>
        <v>-</v>
      </c>
      <c r="E485" s="56" t="str">
        <f t="shared" si="29"/>
        <v>-</v>
      </c>
      <c r="F485" s="49" t="str">
        <f t="shared" si="30"/>
        <v>-</v>
      </c>
      <c r="G485" s="49" t="str">
        <f t="shared" si="31"/>
        <v>-</v>
      </c>
      <c r="H485" s="54" t="str">
        <f t="shared" si="32"/>
        <v>请在此位置填入税率</v>
      </c>
    </row>
    <row r="486" s="40" customFormat="1" spans="1:8">
      <c r="A486" s="41"/>
      <c r="B486" s="41"/>
      <c r="C486" s="41"/>
      <c r="D486" s="49" t="str">
        <f>IFERROR(VLOOKUP($C486,商品分类目录查找!$A:$B,2,0),"-")</f>
        <v>-</v>
      </c>
      <c r="E486" s="56" t="str">
        <f t="shared" si="29"/>
        <v>-</v>
      </c>
      <c r="F486" s="49" t="str">
        <f t="shared" si="30"/>
        <v>-</v>
      </c>
      <c r="G486" s="49" t="str">
        <f t="shared" si="31"/>
        <v>-</v>
      </c>
      <c r="H486" s="54" t="str">
        <f t="shared" si="32"/>
        <v>请在此位置填入税率</v>
      </c>
    </row>
    <row r="487" s="40" customFormat="1" spans="1:8">
      <c r="A487" s="41"/>
      <c r="B487" s="41"/>
      <c r="C487" s="41"/>
      <c r="D487" s="49" t="str">
        <f>IFERROR(VLOOKUP($C487,商品分类目录查找!$A:$B,2,0),"-")</f>
        <v>-</v>
      </c>
      <c r="E487" s="56" t="str">
        <f t="shared" si="29"/>
        <v>-</v>
      </c>
      <c r="F487" s="49" t="str">
        <f t="shared" si="30"/>
        <v>-</v>
      </c>
      <c r="G487" s="49" t="str">
        <f t="shared" si="31"/>
        <v>-</v>
      </c>
      <c r="H487" s="54" t="str">
        <f t="shared" si="32"/>
        <v>请在此位置填入税率</v>
      </c>
    </row>
    <row r="488" s="40" customFormat="1" spans="1:8">
      <c r="A488" s="41"/>
      <c r="B488" s="41"/>
      <c r="C488" s="41"/>
      <c r="D488" s="49" t="str">
        <f>IFERROR(VLOOKUP($C488,商品分类目录查找!$A:$B,2,0),"-")</f>
        <v>-</v>
      </c>
      <c r="E488" s="56" t="str">
        <f t="shared" si="29"/>
        <v>-</v>
      </c>
      <c r="F488" s="49" t="str">
        <f t="shared" si="30"/>
        <v>-</v>
      </c>
      <c r="G488" s="49" t="str">
        <f t="shared" si="31"/>
        <v>-</v>
      </c>
      <c r="H488" s="54" t="str">
        <f t="shared" si="32"/>
        <v>请在此位置填入税率</v>
      </c>
    </row>
    <row r="489" s="40" customFormat="1" spans="1:8">
      <c r="A489" s="41"/>
      <c r="B489" s="41"/>
      <c r="C489" s="41"/>
      <c r="D489" s="49" t="str">
        <f>IFERROR(VLOOKUP($C489,商品分类目录查找!$A:$B,2,0),"-")</f>
        <v>-</v>
      </c>
      <c r="E489" s="56" t="str">
        <f t="shared" si="29"/>
        <v>-</v>
      </c>
      <c r="F489" s="49" t="str">
        <f t="shared" si="30"/>
        <v>-</v>
      </c>
      <c r="G489" s="49" t="str">
        <f t="shared" si="31"/>
        <v>-</v>
      </c>
      <c r="H489" s="54" t="str">
        <f t="shared" si="32"/>
        <v>请在此位置填入税率</v>
      </c>
    </row>
    <row r="490" s="40" customFormat="1" spans="1:8">
      <c r="A490" s="41"/>
      <c r="B490" s="41"/>
      <c r="C490" s="41"/>
      <c r="D490" s="49" t="str">
        <f>IFERROR(VLOOKUP($C490,商品分类目录查找!$A:$B,2,0),"-")</f>
        <v>-</v>
      </c>
      <c r="E490" s="56" t="str">
        <f t="shared" si="29"/>
        <v>-</v>
      </c>
      <c r="F490" s="49" t="str">
        <f t="shared" si="30"/>
        <v>-</v>
      </c>
      <c r="G490" s="49" t="str">
        <f t="shared" si="31"/>
        <v>-</v>
      </c>
      <c r="H490" s="54" t="str">
        <f t="shared" si="32"/>
        <v>请在此位置填入税率</v>
      </c>
    </row>
    <row r="491" s="40" customFormat="1" spans="1:8">
      <c r="A491" s="41"/>
      <c r="B491" s="41"/>
      <c r="C491" s="41"/>
      <c r="D491" s="49" t="str">
        <f>IFERROR(VLOOKUP($C491,商品分类目录查找!$A:$B,2,0),"-")</f>
        <v>-</v>
      </c>
      <c r="E491" s="56" t="str">
        <f t="shared" si="29"/>
        <v>-</v>
      </c>
      <c r="F491" s="49" t="str">
        <f t="shared" si="30"/>
        <v>-</v>
      </c>
      <c r="G491" s="49" t="str">
        <f t="shared" si="31"/>
        <v>-</v>
      </c>
      <c r="H491" s="54" t="str">
        <f t="shared" si="32"/>
        <v>请在此位置填入税率</v>
      </c>
    </row>
    <row r="492" s="40" customFormat="1" spans="1:8">
      <c r="A492" s="41"/>
      <c r="B492" s="41"/>
      <c r="C492" s="41"/>
      <c r="D492" s="49" t="str">
        <f>IFERROR(VLOOKUP($C492,商品分类目录查找!$A:$B,2,0),"-")</f>
        <v>-</v>
      </c>
      <c r="E492" s="56" t="str">
        <f t="shared" si="29"/>
        <v>-</v>
      </c>
      <c r="F492" s="49" t="str">
        <f t="shared" si="30"/>
        <v>-</v>
      </c>
      <c r="G492" s="49" t="str">
        <f t="shared" si="31"/>
        <v>-</v>
      </c>
      <c r="H492" s="54" t="str">
        <f t="shared" si="32"/>
        <v>请在此位置填入税率</v>
      </c>
    </row>
    <row r="493" s="40" customFormat="1" spans="1:8">
      <c r="A493" s="41"/>
      <c r="B493" s="41"/>
      <c r="C493" s="41"/>
      <c r="D493" s="49" t="str">
        <f>IFERROR(VLOOKUP($C493,商品分类目录查找!$A:$B,2,0),"-")</f>
        <v>-</v>
      </c>
      <c r="E493" s="56" t="str">
        <f t="shared" si="29"/>
        <v>-</v>
      </c>
      <c r="F493" s="49" t="str">
        <f t="shared" si="30"/>
        <v>-</v>
      </c>
      <c r="G493" s="49" t="str">
        <f t="shared" si="31"/>
        <v>-</v>
      </c>
      <c r="H493" s="54" t="str">
        <f t="shared" si="32"/>
        <v>请在此位置填入税率</v>
      </c>
    </row>
    <row r="494" s="40" customFormat="1" spans="1:8">
      <c r="A494" s="41"/>
      <c r="B494" s="41"/>
      <c r="C494" s="41"/>
      <c r="D494" s="49" t="str">
        <f>IFERROR(VLOOKUP($C494,商品分类目录查找!$A:$B,2,0),"-")</f>
        <v>-</v>
      </c>
      <c r="E494" s="56" t="str">
        <f t="shared" si="29"/>
        <v>-</v>
      </c>
      <c r="F494" s="49" t="str">
        <f t="shared" si="30"/>
        <v>-</v>
      </c>
      <c r="G494" s="49" t="str">
        <f t="shared" si="31"/>
        <v>-</v>
      </c>
      <c r="H494" s="54" t="str">
        <f t="shared" si="32"/>
        <v>请在此位置填入税率</v>
      </c>
    </row>
    <row r="495" s="40" customFormat="1" spans="1:8">
      <c r="A495" s="41"/>
      <c r="B495" s="41"/>
      <c r="C495" s="41"/>
      <c r="D495" s="49" t="str">
        <f>IFERROR(VLOOKUP($C495,商品分类目录查找!$A:$B,2,0),"-")</f>
        <v>-</v>
      </c>
      <c r="E495" s="56" t="str">
        <f t="shared" si="29"/>
        <v>-</v>
      </c>
      <c r="F495" s="49" t="str">
        <f t="shared" si="30"/>
        <v>-</v>
      </c>
      <c r="G495" s="49" t="str">
        <f t="shared" si="31"/>
        <v>-</v>
      </c>
      <c r="H495" s="54" t="str">
        <f t="shared" si="32"/>
        <v>请在此位置填入税率</v>
      </c>
    </row>
    <row r="496" s="40" customFormat="1" spans="1:8">
      <c r="A496" s="41"/>
      <c r="B496" s="41"/>
      <c r="C496" s="41"/>
      <c r="D496" s="49" t="str">
        <f>IFERROR(VLOOKUP($C496,商品分类目录查找!$A:$B,2,0),"-")</f>
        <v>-</v>
      </c>
      <c r="E496" s="56" t="str">
        <f t="shared" si="29"/>
        <v>-</v>
      </c>
      <c r="F496" s="49" t="str">
        <f t="shared" si="30"/>
        <v>-</v>
      </c>
      <c r="G496" s="49" t="str">
        <f t="shared" si="31"/>
        <v>-</v>
      </c>
      <c r="H496" s="54" t="str">
        <f t="shared" si="32"/>
        <v>请在此位置填入税率</v>
      </c>
    </row>
    <row r="497" s="40" customFormat="1" spans="1:8">
      <c r="A497" s="41"/>
      <c r="B497" s="41"/>
      <c r="C497" s="41"/>
      <c r="D497" s="49" t="str">
        <f>IFERROR(VLOOKUP($C497,商品分类目录查找!$A:$B,2,0),"-")</f>
        <v>-</v>
      </c>
      <c r="E497" s="56" t="str">
        <f t="shared" si="29"/>
        <v>-</v>
      </c>
      <c r="F497" s="49" t="str">
        <f t="shared" si="30"/>
        <v>-</v>
      </c>
      <c r="G497" s="49" t="str">
        <f t="shared" si="31"/>
        <v>-</v>
      </c>
      <c r="H497" s="54" t="str">
        <f t="shared" si="32"/>
        <v>请在此位置填入税率</v>
      </c>
    </row>
    <row r="498" s="40" customFormat="1" spans="1:8">
      <c r="A498" s="41"/>
      <c r="B498" s="41"/>
      <c r="C498" s="41"/>
      <c r="D498" s="49" t="str">
        <f>IFERROR(VLOOKUP($C498,商品分类目录查找!$A:$B,2,0),"-")</f>
        <v>-</v>
      </c>
      <c r="E498" s="56" t="str">
        <f t="shared" si="29"/>
        <v>-</v>
      </c>
      <c r="F498" s="49" t="str">
        <f t="shared" si="30"/>
        <v>-</v>
      </c>
      <c r="G498" s="49" t="str">
        <f t="shared" si="31"/>
        <v>-</v>
      </c>
      <c r="H498" s="54" t="str">
        <f t="shared" si="32"/>
        <v>请在此位置填入税率</v>
      </c>
    </row>
    <row r="499" s="40" customFormat="1" spans="1:8">
      <c r="A499" s="41"/>
      <c r="B499" s="41"/>
      <c r="C499" s="41"/>
      <c r="D499" s="49" t="str">
        <f>IFERROR(VLOOKUP($C499,商品分类目录查找!$A:$B,2,0),"-")</f>
        <v>-</v>
      </c>
      <c r="E499" s="56" t="str">
        <f t="shared" si="29"/>
        <v>-</v>
      </c>
      <c r="F499" s="49" t="str">
        <f t="shared" si="30"/>
        <v>-</v>
      </c>
      <c r="G499" s="49" t="str">
        <f t="shared" si="31"/>
        <v>-</v>
      </c>
      <c r="H499" s="54" t="str">
        <f t="shared" si="32"/>
        <v>请在此位置填入税率</v>
      </c>
    </row>
    <row r="500" s="40" customFormat="1" spans="1:8">
      <c r="A500" s="41"/>
      <c r="B500" s="41"/>
      <c r="C500" s="41"/>
      <c r="D500" s="49" t="str">
        <f>IFERROR(VLOOKUP($C500,商品分类目录查找!$A:$B,2,0),"-")</f>
        <v>-</v>
      </c>
      <c r="E500" s="56" t="str">
        <f t="shared" si="29"/>
        <v>-</v>
      </c>
      <c r="F500" s="49" t="str">
        <f t="shared" si="30"/>
        <v>-</v>
      </c>
      <c r="G500" s="49" t="str">
        <f t="shared" si="31"/>
        <v>-</v>
      </c>
      <c r="H500" s="54" t="str">
        <f t="shared" si="32"/>
        <v>请在此位置填入税率</v>
      </c>
    </row>
    <row r="501" s="40" customFormat="1" spans="1:8">
      <c r="A501" s="41"/>
      <c r="B501" s="41"/>
      <c r="C501" s="41"/>
      <c r="D501" s="49" t="str">
        <f>IFERROR(VLOOKUP($C501,商品分类目录查找!$A:$B,2,0),"-")</f>
        <v>-</v>
      </c>
      <c r="E501" s="56" t="str">
        <f t="shared" si="29"/>
        <v>-</v>
      </c>
      <c r="F501" s="49" t="str">
        <f t="shared" si="30"/>
        <v>-</v>
      </c>
      <c r="G501" s="49" t="str">
        <f t="shared" si="31"/>
        <v>-</v>
      </c>
      <c r="H501" s="54" t="str">
        <f t="shared" si="32"/>
        <v>请在此位置填入税率</v>
      </c>
    </row>
    <row r="502" s="40" customFormat="1" spans="1:8">
      <c r="A502" s="41"/>
      <c r="B502" s="41"/>
      <c r="C502" s="41"/>
      <c r="D502" s="49" t="str">
        <f>IFERROR(VLOOKUP($C502,商品分类目录查找!$A:$B,2,0),"-")</f>
        <v>-</v>
      </c>
      <c r="E502" s="56" t="str">
        <f t="shared" si="29"/>
        <v>-</v>
      </c>
      <c r="F502" s="49" t="str">
        <f t="shared" si="30"/>
        <v>-</v>
      </c>
      <c r="G502" s="49" t="str">
        <f t="shared" si="31"/>
        <v>-</v>
      </c>
      <c r="H502" s="54" t="str">
        <f t="shared" si="32"/>
        <v>请在此位置填入税率</v>
      </c>
    </row>
    <row r="503" s="40" customFormat="1" spans="1:8">
      <c r="A503" s="41"/>
      <c r="B503" s="41"/>
      <c r="C503" s="41"/>
      <c r="D503" s="49" t="str">
        <f>IFERROR(VLOOKUP($C503,商品分类目录查找!$A:$B,2,0),"-")</f>
        <v>-</v>
      </c>
      <c r="E503" s="56" t="str">
        <f t="shared" si="29"/>
        <v>-</v>
      </c>
      <c r="F503" s="49" t="str">
        <f t="shared" si="30"/>
        <v>-</v>
      </c>
      <c r="G503" s="49" t="str">
        <f t="shared" si="31"/>
        <v>-</v>
      </c>
      <c r="H503" s="54" t="str">
        <f t="shared" si="32"/>
        <v>请在此位置填入税率</v>
      </c>
    </row>
    <row r="504" s="40" customFormat="1" spans="1:8">
      <c r="A504" s="41"/>
      <c r="B504" s="41"/>
      <c r="C504" s="41"/>
      <c r="D504" s="49" t="str">
        <f>IFERROR(VLOOKUP($C504,商品分类目录查找!$A:$B,2,0),"-")</f>
        <v>-</v>
      </c>
      <c r="E504" s="56" t="str">
        <f t="shared" si="29"/>
        <v>-</v>
      </c>
      <c r="F504" s="49" t="str">
        <f t="shared" si="30"/>
        <v>-</v>
      </c>
      <c r="G504" s="49" t="str">
        <f t="shared" si="31"/>
        <v>-</v>
      </c>
      <c r="H504" s="54" t="str">
        <f t="shared" si="32"/>
        <v>请在此位置填入税率</v>
      </c>
    </row>
    <row r="505" s="40" customFormat="1" spans="1:8">
      <c r="A505" s="41"/>
      <c r="B505" s="41"/>
      <c r="C505" s="41"/>
      <c r="D505" s="49" t="str">
        <f>IFERROR(VLOOKUP($C505,商品分类目录查找!$A:$B,2,0),"-")</f>
        <v>-</v>
      </c>
      <c r="E505" s="56" t="str">
        <f t="shared" si="29"/>
        <v>-</v>
      </c>
      <c r="F505" s="49" t="str">
        <f t="shared" si="30"/>
        <v>-</v>
      </c>
      <c r="G505" s="49" t="str">
        <f t="shared" si="31"/>
        <v>-</v>
      </c>
      <c r="H505" s="54" t="str">
        <f t="shared" si="32"/>
        <v>请在此位置填入税率</v>
      </c>
    </row>
    <row r="506" s="40" customFormat="1" spans="1:8">
      <c r="A506" s="41"/>
      <c r="B506" s="41"/>
      <c r="C506" s="41"/>
      <c r="D506" s="49" t="str">
        <f>IFERROR(VLOOKUP($C506,商品分类目录查找!$A:$B,2,0),"-")</f>
        <v>-</v>
      </c>
      <c r="E506" s="56" t="str">
        <f t="shared" si="29"/>
        <v>-</v>
      </c>
      <c r="F506" s="49" t="str">
        <f t="shared" si="30"/>
        <v>-</v>
      </c>
      <c r="G506" s="49" t="str">
        <f t="shared" si="31"/>
        <v>-</v>
      </c>
      <c r="H506" s="54" t="str">
        <f t="shared" si="32"/>
        <v>请在此位置填入税率</v>
      </c>
    </row>
    <row r="507" s="40" customFormat="1" spans="1:8">
      <c r="A507" s="41"/>
      <c r="B507" s="41"/>
      <c r="C507" s="41"/>
      <c r="D507" s="49" t="str">
        <f>IFERROR(VLOOKUP($C507,商品分类目录查找!$A:$B,2,0),"-")</f>
        <v>-</v>
      </c>
      <c r="E507" s="56" t="str">
        <f t="shared" si="29"/>
        <v>-</v>
      </c>
      <c r="F507" s="49" t="str">
        <f t="shared" si="30"/>
        <v>-</v>
      </c>
      <c r="G507" s="49" t="str">
        <f t="shared" si="31"/>
        <v>-</v>
      </c>
      <c r="H507" s="54" t="str">
        <f t="shared" si="32"/>
        <v>请在此位置填入税率</v>
      </c>
    </row>
    <row r="508" s="40" customFormat="1" spans="1:8">
      <c r="A508" s="41"/>
      <c r="B508" s="41"/>
      <c r="C508" s="41"/>
      <c r="D508" s="49" t="str">
        <f>IFERROR(VLOOKUP($C508,商品分类目录查找!$A:$B,2,0),"-")</f>
        <v>-</v>
      </c>
      <c r="E508" s="56" t="str">
        <f t="shared" si="29"/>
        <v>-</v>
      </c>
      <c r="F508" s="49" t="str">
        <f t="shared" si="30"/>
        <v>-</v>
      </c>
      <c r="G508" s="49" t="str">
        <f t="shared" si="31"/>
        <v>-</v>
      </c>
      <c r="H508" s="54" t="str">
        <f t="shared" si="32"/>
        <v>请在此位置填入税率</v>
      </c>
    </row>
    <row r="509" s="40" customFormat="1" spans="1:8">
      <c r="A509" s="41"/>
      <c r="B509" s="41"/>
      <c r="C509" s="41"/>
      <c r="D509" s="49" t="str">
        <f>IFERROR(VLOOKUP($C509,商品分类目录查找!$A:$B,2,0),"-")</f>
        <v>-</v>
      </c>
      <c r="E509" s="56" t="str">
        <f t="shared" si="29"/>
        <v>-</v>
      </c>
      <c r="F509" s="49" t="str">
        <f t="shared" si="30"/>
        <v>-</v>
      </c>
      <c r="G509" s="49" t="str">
        <f t="shared" si="31"/>
        <v>-</v>
      </c>
      <c r="H509" s="54" t="str">
        <f t="shared" si="32"/>
        <v>请在此位置填入税率</v>
      </c>
    </row>
    <row r="510" s="40" customFormat="1" spans="1:8">
      <c r="A510" s="41"/>
      <c r="B510" s="41"/>
      <c r="C510" s="41"/>
      <c r="D510" s="49" t="str">
        <f>IFERROR(VLOOKUP($C510,商品分类目录查找!$A:$B,2,0),"-")</f>
        <v>-</v>
      </c>
      <c r="E510" s="56" t="str">
        <f t="shared" si="29"/>
        <v>-</v>
      </c>
      <c r="F510" s="49" t="str">
        <f t="shared" si="30"/>
        <v>-</v>
      </c>
      <c r="G510" s="49" t="str">
        <f t="shared" si="31"/>
        <v>-</v>
      </c>
      <c r="H510" s="54" t="str">
        <f t="shared" si="32"/>
        <v>请在此位置填入税率</v>
      </c>
    </row>
    <row r="511" s="40" customFormat="1" spans="1:8">
      <c r="A511" s="41"/>
      <c r="B511" s="41"/>
      <c r="C511" s="41"/>
      <c r="D511" s="49" t="str">
        <f>IFERROR(VLOOKUP($C511,商品分类目录查找!$A:$B,2,0),"-")</f>
        <v>-</v>
      </c>
      <c r="E511" s="56" t="str">
        <f t="shared" si="29"/>
        <v>-</v>
      </c>
      <c r="F511" s="49" t="str">
        <f t="shared" si="30"/>
        <v>-</v>
      </c>
      <c r="G511" s="49" t="str">
        <f t="shared" si="31"/>
        <v>-</v>
      </c>
      <c r="H511" s="54" t="str">
        <f t="shared" si="32"/>
        <v>请在此位置填入税率</v>
      </c>
    </row>
    <row r="512" s="40" customFormat="1" spans="1:8">
      <c r="A512" s="41"/>
      <c r="B512" s="41"/>
      <c r="C512" s="41"/>
      <c r="D512" s="49" t="str">
        <f>IFERROR(VLOOKUP($C512,商品分类目录查找!$A:$B,2,0),"-")</f>
        <v>-</v>
      </c>
      <c r="E512" s="56" t="str">
        <f t="shared" si="29"/>
        <v>-</v>
      </c>
      <c r="F512" s="49" t="str">
        <f t="shared" si="30"/>
        <v>-</v>
      </c>
      <c r="G512" s="49" t="str">
        <f t="shared" si="31"/>
        <v>-</v>
      </c>
      <c r="H512" s="54" t="str">
        <f t="shared" si="32"/>
        <v>请在此位置填入税率</v>
      </c>
    </row>
    <row r="513" s="40" customFormat="1" spans="1:8">
      <c r="A513" s="41"/>
      <c r="B513" s="41"/>
      <c r="C513" s="41"/>
      <c r="D513" s="49" t="str">
        <f>IFERROR(VLOOKUP($C513,商品分类目录查找!$A:$B,2,0),"-")</f>
        <v>-</v>
      </c>
      <c r="E513" s="56" t="str">
        <f t="shared" si="29"/>
        <v>-</v>
      </c>
      <c r="F513" s="49" t="str">
        <f t="shared" si="30"/>
        <v>-</v>
      </c>
      <c r="G513" s="49" t="str">
        <f t="shared" si="31"/>
        <v>-</v>
      </c>
      <c r="H513" s="54" t="str">
        <f t="shared" si="32"/>
        <v>请在此位置填入税率</v>
      </c>
    </row>
    <row r="514" s="40" customFormat="1" spans="1:8">
      <c r="A514" s="41"/>
      <c r="B514" s="41"/>
      <c r="C514" s="41"/>
      <c r="D514" s="49" t="str">
        <f>IFERROR(VLOOKUP($C514,商品分类目录查找!$A:$B,2,0),"-")</f>
        <v>-</v>
      </c>
      <c r="E514" s="56" t="str">
        <f t="shared" ref="E514:E577" si="33">LEFT(D514,4)</f>
        <v>-</v>
      </c>
      <c r="F514" s="49" t="str">
        <f t="shared" ref="F514:F577" si="34">LEFT($D514,3)</f>
        <v>-</v>
      </c>
      <c r="G514" s="49" t="str">
        <f t="shared" ref="G514:G577" si="35">LEFT($D514,2)</f>
        <v>-</v>
      </c>
      <c r="H514" s="54" t="str">
        <f t="shared" si="32"/>
        <v>请在此位置填入税率</v>
      </c>
    </row>
    <row r="515" s="40" customFormat="1" spans="1:8">
      <c r="A515" s="41"/>
      <c r="B515" s="41"/>
      <c r="C515" s="41"/>
      <c r="D515" s="49" t="str">
        <f>IFERROR(VLOOKUP($C515,商品分类目录查找!$A:$B,2,0),"-")</f>
        <v>-</v>
      </c>
      <c r="E515" s="56" t="str">
        <f t="shared" si="33"/>
        <v>-</v>
      </c>
      <c r="F515" s="49" t="str">
        <f t="shared" si="34"/>
        <v>-</v>
      </c>
      <c r="G515" s="49" t="str">
        <f t="shared" si="35"/>
        <v>-</v>
      </c>
      <c r="H515" s="54" t="str">
        <f t="shared" si="32"/>
        <v>请在此位置填入税率</v>
      </c>
    </row>
    <row r="516" s="40" customFormat="1" spans="1:8">
      <c r="A516" s="41"/>
      <c r="B516" s="41"/>
      <c r="C516" s="41"/>
      <c r="D516" s="49" t="str">
        <f>IFERROR(VLOOKUP($C516,商品分类目录查找!$A:$B,2,0),"-")</f>
        <v>-</v>
      </c>
      <c r="E516" s="56" t="str">
        <f t="shared" si="33"/>
        <v>-</v>
      </c>
      <c r="F516" s="49" t="str">
        <f t="shared" si="34"/>
        <v>-</v>
      </c>
      <c r="G516" s="49" t="str">
        <f t="shared" si="35"/>
        <v>-</v>
      </c>
      <c r="H516" s="54" t="str">
        <f t="shared" si="32"/>
        <v>请在此位置填入税率</v>
      </c>
    </row>
    <row r="517" s="40" customFormat="1" spans="1:8">
      <c r="A517" s="41"/>
      <c r="B517" s="41"/>
      <c r="C517" s="41"/>
      <c r="D517" s="49" t="str">
        <f>IFERROR(VLOOKUP($C517,商品分类目录查找!$A:$B,2,0),"-")</f>
        <v>-</v>
      </c>
      <c r="E517" s="56" t="str">
        <f t="shared" si="33"/>
        <v>-</v>
      </c>
      <c r="F517" s="49" t="str">
        <f t="shared" si="34"/>
        <v>-</v>
      </c>
      <c r="G517" s="49" t="str">
        <f t="shared" si="35"/>
        <v>-</v>
      </c>
      <c r="H517" s="54" t="str">
        <f t="shared" si="32"/>
        <v>请在此位置填入税率</v>
      </c>
    </row>
    <row r="518" s="40" customFormat="1" spans="1:8">
      <c r="A518" s="41"/>
      <c r="B518" s="41"/>
      <c r="C518" s="41"/>
      <c r="D518" s="49" t="str">
        <f>IFERROR(VLOOKUP($C518,商品分类目录查找!$A:$B,2,0),"-")</f>
        <v>-</v>
      </c>
      <c r="E518" s="56" t="str">
        <f t="shared" si="33"/>
        <v>-</v>
      </c>
      <c r="F518" s="49" t="str">
        <f t="shared" si="34"/>
        <v>-</v>
      </c>
      <c r="G518" s="49" t="str">
        <f t="shared" si="35"/>
        <v>-</v>
      </c>
      <c r="H518" s="54" t="str">
        <f t="shared" si="32"/>
        <v>请在此位置填入税率</v>
      </c>
    </row>
    <row r="519" s="40" customFormat="1" spans="1:8">
      <c r="A519" s="41"/>
      <c r="B519" s="41"/>
      <c r="C519" s="41"/>
      <c r="D519" s="49" t="str">
        <f>IFERROR(VLOOKUP($C519,商品分类目录查找!$A:$B,2,0),"-")</f>
        <v>-</v>
      </c>
      <c r="E519" s="56" t="str">
        <f t="shared" si="33"/>
        <v>-</v>
      </c>
      <c r="F519" s="49" t="str">
        <f t="shared" si="34"/>
        <v>-</v>
      </c>
      <c r="G519" s="49" t="str">
        <f t="shared" si="35"/>
        <v>-</v>
      </c>
      <c r="H519" s="54" t="str">
        <f t="shared" si="32"/>
        <v>请在此位置填入税率</v>
      </c>
    </row>
    <row r="520" s="40" customFormat="1" spans="1:8">
      <c r="A520" s="41"/>
      <c r="B520" s="41"/>
      <c r="C520" s="41"/>
      <c r="D520" s="49" t="str">
        <f>IFERROR(VLOOKUP($C520,商品分类目录查找!$A:$B,2,0),"-")</f>
        <v>-</v>
      </c>
      <c r="E520" s="56" t="str">
        <f t="shared" si="33"/>
        <v>-</v>
      </c>
      <c r="F520" s="49" t="str">
        <f t="shared" si="34"/>
        <v>-</v>
      </c>
      <c r="G520" s="49" t="str">
        <f t="shared" si="35"/>
        <v>-</v>
      </c>
      <c r="H520" s="54" t="str">
        <f t="shared" si="32"/>
        <v>请在此位置填入税率</v>
      </c>
    </row>
    <row r="521" s="40" customFormat="1" spans="1:8">
      <c r="A521" s="41"/>
      <c r="B521" s="41"/>
      <c r="C521" s="41"/>
      <c r="D521" s="49" t="str">
        <f>IFERROR(VLOOKUP($C521,商品分类目录查找!$A:$B,2,0),"-")</f>
        <v>-</v>
      </c>
      <c r="E521" s="56" t="str">
        <f t="shared" si="33"/>
        <v>-</v>
      </c>
      <c r="F521" s="49" t="str">
        <f t="shared" si="34"/>
        <v>-</v>
      </c>
      <c r="G521" s="49" t="str">
        <f t="shared" si="35"/>
        <v>-</v>
      </c>
      <c r="H521" s="54" t="str">
        <f t="shared" si="32"/>
        <v>请在此位置填入税率</v>
      </c>
    </row>
    <row r="522" s="40" customFormat="1" spans="1:8">
      <c r="A522" s="41"/>
      <c r="B522" s="41"/>
      <c r="C522" s="41"/>
      <c r="D522" s="49" t="str">
        <f>IFERROR(VLOOKUP($C522,商品分类目录查找!$A:$B,2,0),"-")</f>
        <v>-</v>
      </c>
      <c r="E522" s="56" t="str">
        <f t="shared" si="33"/>
        <v>-</v>
      </c>
      <c r="F522" s="49" t="str">
        <f t="shared" si="34"/>
        <v>-</v>
      </c>
      <c r="G522" s="49" t="str">
        <f t="shared" si="35"/>
        <v>-</v>
      </c>
      <c r="H522" s="54" t="str">
        <f t="shared" si="32"/>
        <v>请在此位置填入税率</v>
      </c>
    </row>
    <row r="523" s="40" customFormat="1" spans="1:8">
      <c r="A523" s="41"/>
      <c r="B523" s="41"/>
      <c r="C523" s="41"/>
      <c r="D523" s="49" t="str">
        <f>IFERROR(VLOOKUP($C523,商品分类目录查找!$A:$B,2,0),"-")</f>
        <v>-</v>
      </c>
      <c r="E523" s="56" t="str">
        <f t="shared" si="33"/>
        <v>-</v>
      </c>
      <c r="F523" s="49" t="str">
        <f t="shared" si="34"/>
        <v>-</v>
      </c>
      <c r="G523" s="49" t="str">
        <f t="shared" si="35"/>
        <v>-</v>
      </c>
      <c r="H523" s="54" t="str">
        <f t="shared" si="32"/>
        <v>请在此位置填入税率</v>
      </c>
    </row>
    <row r="524" s="40" customFormat="1" spans="1:8">
      <c r="A524" s="41"/>
      <c r="B524" s="41"/>
      <c r="C524" s="41"/>
      <c r="D524" s="49" t="str">
        <f>IFERROR(VLOOKUP($C524,商品分类目录查找!$A:$B,2,0),"-")</f>
        <v>-</v>
      </c>
      <c r="E524" s="56" t="str">
        <f t="shared" si="33"/>
        <v>-</v>
      </c>
      <c r="F524" s="49" t="str">
        <f t="shared" si="34"/>
        <v>-</v>
      </c>
      <c r="G524" s="49" t="str">
        <f t="shared" si="35"/>
        <v>-</v>
      </c>
      <c r="H524" s="54" t="str">
        <f t="shared" si="32"/>
        <v>请在此位置填入税率</v>
      </c>
    </row>
    <row r="525" s="40" customFormat="1" spans="1:8">
      <c r="A525" s="41"/>
      <c r="B525" s="41"/>
      <c r="C525" s="41"/>
      <c r="D525" s="49" t="str">
        <f>IFERROR(VLOOKUP($C525,商品分类目录查找!$A:$B,2,0),"-")</f>
        <v>-</v>
      </c>
      <c r="E525" s="56" t="str">
        <f t="shared" si="33"/>
        <v>-</v>
      </c>
      <c r="F525" s="49" t="str">
        <f t="shared" si="34"/>
        <v>-</v>
      </c>
      <c r="G525" s="49" t="str">
        <f t="shared" si="35"/>
        <v>-</v>
      </c>
      <c r="H525" s="54" t="str">
        <f t="shared" si="32"/>
        <v>请在此位置填入税率</v>
      </c>
    </row>
    <row r="526" s="40" customFormat="1" spans="1:8">
      <c r="A526" s="41"/>
      <c r="B526" s="41"/>
      <c r="C526" s="41"/>
      <c r="D526" s="49" t="str">
        <f>IFERROR(VLOOKUP($C526,商品分类目录查找!$A:$B,2,0),"-")</f>
        <v>-</v>
      </c>
      <c r="E526" s="56" t="str">
        <f t="shared" si="33"/>
        <v>-</v>
      </c>
      <c r="F526" s="49" t="str">
        <f t="shared" si="34"/>
        <v>-</v>
      </c>
      <c r="G526" s="49" t="str">
        <f t="shared" si="35"/>
        <v>-</v>
      </c>
      <c r="H526" s="54" t="str">
        <f t="shared" si="32"/>
        <v>请在此位置填入税率</v>
      </c>
    </row>
    <row r="527" s="40" customFormat="1" spans="1:8">
      <c r="A527" s="41"/>
      <c r="B527" s="41"/>
      <c r="C527" s="41"/>
      <c r="D527" s="49" t="str">
        <f>IFERROR(VLOOKUP($C527,商品分类目录查找!$A:$B,2,0),"-")</f>
        <v>-</v>
      </c>
      <c r="E527" s="56" t="str">
        <f t="shared" si="33"/>
        <v>-</v>
      </c>
      <c r="F527" s="49" t="str">
        <f t="shared" si="34"/>
        <v>-</v>
      </c>
      <c r="G527" s="49" t="str">
        <f t="shared" si="35"/>
        <v>-</v>
      </c>
      <c r="H527" s="54" t="str">
        <f t="shared" ref="H527:H590" si="36">IF(B527="","请在此位置填入税率","-")</f>
        <v>请在此位置填入税率</v>
      </c>
    </row>
    <row r="528" s="40" customFormat="1" spans="1:8">
      <c r="A528" s="41"/>
      <c r="B528" s="41"/>
      <c r="C528" s="41"/>
      <c r="D528" s="49" t="str">
        <f>IFERROR(VLOOKUP($C528,商品分类目录查找!$A:$B,2,0),"-")</f>
        <v>-</v>
      </c>
      <c r="E528" s="56" t="str">
        <f t="shared" si="33"/>
        <v>-</v>
      </c>
      <c r="F528" s="49" t="str">
        <f t="shared" si="34"/>
        <v>-</v>
      </c>
      <c r="G528" s="49" t="str">
        <f t="shared" si="35"/>
        <v>-</v>
      </c>
      <c r="H528" s="54" t="str">
        <f t="shared" si="36"/>
        <v>请在此位置填入税率</v>
      </c>
    </row>
    <row r="529" s="40" customFormat="1" spans="1:8">
      <c r="A529" s="41"/>
      <c r="B529" s="41"/>
      <c r="C529" s="41"/>
      <c r="D529" s="49" t="str">
        <f>IFERROR(VLOOKUP($C529,商品分类目录查找!$A:$B,2,0),"-")</f>
        <v>-</v>
      </c>
      <c r="E529" s="56" t="str">
        <f t="shared" si="33"/>
        <v>-</v>
      </c>
      <c r="F529" s="49" t="str">
        <f t="shared" si="34"/>
        <v>-</v>
      </c>
      <c r="G529" s="49" t="str">
        <f t="shared" si="35"/>
        <v>-</v>
      </c>
      <c r="H529" s="54" t="str">
        <f t="shared" si="36"/>
        <v>请在此位置填入税率</v>
      </c>
    </row>
    <row r="530" s="40" customFormat="1" spans="1:8">
      <c r="A530" s="41"/>
      <c r="B530" s="41"/>
      <c r="C530" s="41"/>
      <c r="D530" s="49" t="str">
        <f>IFERROR(VLOOKUP($C530,商品分类目录查找!$A:$B,2,0),"-")</f>
        <v>-</v>
      </c>
      <c r="E530" s="56" t="str">
        <f t="shared" si="33"/>
        <v>-</v>
      </c>
      <c r="F530" s="49" t="str">
        <f t="shared" si="34"/>
        <v>-</v>
      </c>
      <c r="G530" s="49" t="str">
        <f t="shared" si="35"/>
        <v>-</v>
      </c>
      <c r="H530" s="54" t="str">
        <f t="shared" si="36"/>
        <v>请在此位置填入税率</v>
      </c>
    </row>
    <row r="531" s="40" customFormat="1" spans="1:8">
      <c r="A531" s="41"/>
      <c r="B531" s="41"/>
      <c r="C531" s="41"/>
      <c r="D531" s="49" t="str">
        <f>IFERROR(VLOOKUP($C531,商品分类目录查找!$A:$B,2,0),"-")</f>
        <v>-</v>
      </c>
      <c r="E531" s="56" t="str">
        <f t="shared" si="33"/>
        <v>-</v>
      </c>
      <c r="F531" s="49" t="str">
        <f t="shared" si="34"/>
        <v>-</v>
      </c>
      <c r="G531" s="49" t="str">
        <f t="shared" si="35"/>
        <v>-</v>
      </c>
      <c r="H531" s="54" t="str">
        <f t="shared" si="36"/>
        <v>请在此位置填入税率</v>
      </c>
    </row>
    <row r="532" s="40" customFormat="1" spans="1:8">
      <c r="A532" s="41"/>
      <c r="B532" s="41"/>
      <c r="C532" s="41"/>
      <c r="D532" s="49" t="str">
        <f>IFERROR(VLOOKUP($C532,商品分类目录查找!$A:$B,2,0),"-")</f>
        <v>-</v>
      </c>
      <c r="E532" s="56" t="str">
        <f t="shared" si="33"/>
        <v>-</v>
      </c>
      <c r="F532" s="49" t="str">
        <f t="shared" si="34"/>
        <v>-</v>
      </c>
      <c r="G532" s="49" t="str">
        <f t="shared" si="35"/>
        <v>-</v>
      </c>
      <c r="H532" s="54" t="str">
        <f t="shared" si="36"/>
        <v>请在此位置填入税率</v>
      </c>
    </row>
    <row r="533" s="40" customFormat="1" spans="1:8">
      <c r="A533" s="41"/>
      <c r="B533" s="41"/>
      <c r="C533" s="41"/>
      <c r="D533" s="49" t="str">
        <f>IFERROR(VLOOKUP($C533,商品分类目录查找!$A:$B,2,0),"-")</f>
        <v>-</v>
      </c>
      <c r="E533" s="56" t="str">
        <f t="shared" si="33"/>
        <v>-</v>
      </c>
      <c r="F533" s="49" t="str">
        <f t="shared" si="34"/>
        <v>-</v>
      </c>
      <c r="G533" s="49" t="str">
        <f t="shared" si="35"/>
        <v>-</v>
      </c>
      <c r="H533" s="54" t="str">
        <f t="shared" si="36"/>
        <v>请在此位置填入税率</v>
      </c>
    </row>
    <row r="534" s="40" customFormat="1" spans="1:8">
      <c r="A534" s="41"/>
      <c r="B534" s="41"/>
      <c r="C534" s="41"/>
      <c r="D534" s="49" t="str">
        <f>IFERROR(VLOOKUP($C534,商品分类目录查找!$A:$B,2,0),"-")</f>
        <v>-</v>
      </c>
      <c r="E534" s="56" t="str">
        <f t="shared" si="33"/>
        <v>-</v>
      </c>
      <c r="F534" s="49" t="str">
        <f t="shared" si="34"/>
        <v>-</v>
      </c>
      <c r="G534" s="49" t="str">
        <f t="shared" si="35"/>
        <v>-</v>
      </c>
      <c r="H534" s="54" t="str">
        <f t="shared" si="36"/>
        <v>请在此位置填入税率</v>
      </c>
    </row>
    <row r="535" s="40" customFormat="1" spans="1:8">
      <c r="A535" s="41"/>
      <c r="B535" s="41"/>
      <c r="C535" s="41"/>
      <c r="D535" s="49" t="str">
        <f>IFERROR(VLOOKUP($C535,商品分类目录查找!$A:$B,2,0),"-")</f>
        <v>-</v>
      </c>
      <c r="E535" s="56" t="str">
        <f t="shared" si="33"/>
        <v>-</v>
      </c>
      <c r="F535" s="49" t="str">
        <f t="shared" si="34"/>
        <v>-</v>
      </c>
      <c r="G535" s="49" t="str">
        <f t="shared" si="35"/>
        <v>-</v>
      </c>
      <c r="H535" s="54" t="str">
        <f t="shared" si="36"/>
        <v>请在此位置填入税率</v>
      </c>
    </row>
    <row r="536" s="40" customFormat="1" spans="1:8">
      <c r="A536" s="41"/>
      <c r="B536" s="41"/>
      <c r="C536" s="41"/>
      <c r="D536" s="49" t="str">
        <f>IFERROR(VLOOKUP($C536,商品分类目录查找!$A:$B,2,0),"-")</f>
        <v>-</v>
      </c>
      <c r="E536" s="56" t="str">
        <f t="shared" si="33"/>
        <v>-</v>
      </c>
      <c r="F536" s="49" t="str">
        <f t="shared" si="34"/>
        <v>-</v>
      </c>
      <c r="G536" s="49" t="str">
        <f t="shared" si="35"/>
        <v>-</v>
      </c>
      <c r="H536" s="54" t="str">
        <f t="shared" si="36"/>
        <v>请在此位置填入税率</v>
      </c>
    </row>
    <row r="537" s="40" customFormat="1" spans="1:8">
      <c r="A537" s="41"/>
      <c r="B537" s="41"/>
      <c r="C537" s="41"/>
      <c r="D537" s="49" t="str">
        <f>IFERROR(VLOOKUP($C537,商品分类目录查找!$A:$B,2,0),"-")</f>
        <v>-</v>
      </c>
      <c r="E537" s="56" t="str">
        <f t="shared" si="33"/>
        <v>-</v>
      </c>
      <c r="F537" s="49" t="str">
        <f t="shared" si="34"/>
        <v>-</v>
      </c>
      <c r="G537" s="49" t="str">
        <f t="shared" si="35"/>
        <v>-</v>
      </c>
      <c r="H537" s="54" t="str">
        <f t="shared" si="36"/>
        <v>请在此位置填入税率</v>
      </c>
    </row>
    <row r="538" s="40" customFormat="1" spans="1:8">
      <c r="A538" s="41"/>
      <c r="B538" s="41"/>
      <c r="C538" s="41"/>
      <c r="D538" s="49" t="str">
        <f>IFERROR(VLOOKUP($C538,商品分类目录查找!$A:$B,2,0),"-")</f>
        <v>-</v>
      </c>
      <c r="E538" s="56" t="str">
        <f t="shared" si="33"/>
        <v>-</v>
      </c>
      <c r="F538" s="49" t="str">
        <f t="shared" si="34"/>
        <v>-</v>
      </c>
      <c r="G538" s="49" t="str">
        <f t="shared" si="35"/>
        <v>-</v>
      </c>
      <c r="H538" s="54" t="str">
        <f t="shared" si="36"/>
        <v>请在此位置填入税率</v>
      </c>
    </row>
    <row r="539" s="40" customFormat="1" spans="1:8">
      <c r="A539" s="41"/>
      <c r="B539" s="41"/>
      <c r="C539" s="41"/>
      <c r="D539" s="49" t="str">
        <f>IFERROR(VLOOKUP($C539,商品分类目录查找!$A:$B,2,0),"-")</f>
        <v>-</v>
      </c>
      <c r="E539" s="56" t="str">
        <f t="shared" si="33"/>
        <v>-</v>
      </c>
      <c r="F539" s="49" t="str">
        <f t="shared" si="34"/>
        <v>-</v>
      </c>
      <c r="G539" s="49" t="str">
        <f t="shared" si="35"/>
        <v>-</v>
      </c>
      <c r="H539" s="54" t="str">
        <f t="shared" si="36"/>
        <v>请在此位置填入税率</v>
      </c>
    </row>
    <row r="540" s="40" customFormat="1" spans="1:8">
      <c r="A540" s="41"/>
      <c r="B540" s="41"/>
      <c r="C540" s="41"/>
      <c r="D540" s="49" t="str">
        <f>IFERROR(VLOOKUP($C540,商品分类目录查找!$A:$B,2,0),"-")</f>
        <v>-</v>
      </c>
      <c r="E540" s="56" t="str">
        <f t="shared" si="33"/>
        <v>-</v>
      </c>
      <c r="F540" s="49" t="str">
        <f t="shared" si="34"/>
        <v>-</v>
      </c>
      <c r="G540" s="49" t="str">
        <f t="shared" si="35"/>
        <v>-</v>
      </c>
      <c r="H540" s="54" t="str">
        <f t="shared" si="36"/>
        <v>请在此位置填入税率</v>
      </c>
    </row>
    <row r="541" s="40" customFormat="1" spans="1:8">
      <c r="A541" s="41"/>
      <c r="B541" s="41"/>
      <c r="C541" s="41"/>
      <c r="D541" s="49" t="str">
        <f>IFERROR(VLOOKUP($C541,商品分类目录查找!$A:$B,2,0),"-")</f>
        <v>-</v>
      </c>
      <c r="E541" s="56" t="str">
        <f t="shared" si="33"/>
        <v>-</v>
      </c>
      <c r="F541" s="49" t="str">
        <f t="shared" si="34"/>
        <v>-</v>
      </c>
      <c r="G541" s="49" t="str">
        <f t="shared" si="35"/>
        <v>-</v>
      </c>
      <c r="H541" s="54" t="str">
        <f t="shared" si="36"/>
        <v>请在此位置填入税率</v>
      </c>
    </row>
    <row r="542" s="40" customFormat="1" spans="1:8">
      <c r="A542" s="41"/>
      <c r="B542" s="41"/>
      <c r="C542" s="41"/>
      <c r="D542" s="49" t="str">
        <f>IFERROR(VLOOKUP($C542,商品分类目录查找!$A:$B,2,0),"-")</f>
        <v>-</v>
      </c>
      <c r="E542" s="56" t="str">
        <f t="shared" si="33"/>
        <v>-</v>
      </c>
      <c r="F542" s="49" t="str">
        <f t="shared" si="34"/>
        <v>-</v>
      </c>
      <c r="G542" s="49" t="str">
        <f t="shared" si="35"/>
        <v>-</v>
      </c>
      <c r="H542" s="54" t="str">
        <f t="shared" si="36"/>
        <v>请在此位置填入税率</v>
      </c>
    </row>
    <row r="543" s="40" customFormat="1" spans="1:8">
      <c r="A543" s="41"/>
      <c r="B543" s="41"/>
      <c r="C543" s="41"/>
      <c r="D543" s="49" t="str">
        <f>IFERROR(VLOOKUP($C543,商品分类目录查找!$A:$B,2,0),"-")</f>
        <v>-</v>
      </c>
      <c r="E543" s="56" t="str">
        <f t="shared" si="33"/>
        <v>-</v>
      </c>
      <c r="F543" s="49" t="str">
        <f t="shared" si="34"/>
        <v>-</v>
      </c>
      <c r="G543" s="49" t="str">
        <f t="shared" si="35"/>
        <v>-</v>
      </c>
      <c r="H543" s="54" t="str">
        <f t="shared" si="36"/>
        <v>请在此位置填入税率</v>
      </c>
    </row>
    <row r="544" s="40" customFormat="1" spans="1:8">
      <c r="A544" s="41"/>
      <c r="B544" s="41"/>
      <c r="C544" s="41"/>
      <c r="D544" s="49" t="str">
        <f>IFERROR(VLOOKUP($C544,商品分类目录查找!$A:$B,2,0),"-")</f>
        <v>-</v>
      </c>
      <c r="E544" s="56" t="str">
        <f t="shared" si="33"/>
        <v>-</v>
      </c>
      <c r="F544" s="49" t="str">
        <f t="shared" si="34"/>
        <v>-</v>
      </c>
      <c r="G544" s="49" t="str">
        <f t="shared" si="35"/>
        <v>-</v>
      </c>
      <c r="H544" s="54" t="str">
        <f t="shared" si="36"/>
        <v>请在此位置填入税率</v>
      </c>
    </row>
    <row r="545" s="40" customFormat="1" spans="1:8">
      <c r="A545" s="41"/>
      <c r="B545" s="41"/>
      <c r="C545" s="41"/>
      <c r="D545" s="49" t="str">
        <f>IFERROR(VLOOKUP($C545,商品分类目录查找!$A:$B,2,0),"-")</f>
        <v>-</v>
      </c>
      <c r="E545" s="56" t="str">
        <f t="shared" si="33"/>
        <v>-</v>
      </c>
      <c r="F545" s="49" t="str">
        <f t="shared" si="34"/>
        <v>-</v>
      </c>
      <c r="G545" s="49" t="str">
        <f t="shared" si="35"/>
        <v>-</v>
      </c>
      <c r="H545" s="54" t="str">
        <f t="shared" si="36"/>
        <v>请在此位置填入税率</v>
      </c>
    </row>
    <row r="546" s="40" customFormat="1" spans="1:8">
      <c r="A546" s="41"/>
      <c r="B546" s="41"/>
      <c r="C546" s="41"/>
      <c r="D546" s="49" t="str">
        <f>IFERROR(VLOOKUP($C546,商品分类目录查找!$A:$B,2,0),"-")</f>
        <v>-</v>
      </c>
      <c r="E546" s="56" t="str">
        <f t="shared" si="33"/>
        <v>-</v>
      </c>
      <c r="F546" s="49" t="str">
        <f t="shared" si="34"/>
        <v>-</v>
      </c>
      <c r="G546" s="49" t="str">
        <f t="shared" si="35"/>
        <v>-</v>
      </c>
      <c r="H546" s="54" t="str">
        <f t="shared" si="36"/>
        <v>请在此位置填入税率</v>
      </c>
    </row>
    <row r="547" s="40" customFormat="1" spans="1:8">
      <c r="A547" s="41"/>
      <c r="B547" s="41"/>
      <c r="C547" s="41"/>
      <c r="D547" s="49" t="str">
        <f>IFERROR(VLOOKUP($C547,商品分类目录查找!$A:$B,2,0),"-")</f>
        <v>-</v>
      </c>
      <c r="E547" s="56" t="str">
        <f t="shared" si="33"/>
        <v>-</v>
      </c>
      <c r="F547" s="49" t="str">
        <f t="shared" si="34"/>
        <v>-</v>
      </c>
      <c r="G547" s="49" t="str">
        <f t="shared" si="35"/>
        <v>-</v>
      </c>
      <c r="H547" s="54" t="str">
        <f t="shared" si="36"/>
        <v>请在此位置填入税率</v>
      </c>
    </row>
    <row r="548" s="40" customFormat="1" spans="1:8">
      <c r="A548" s="41"/>
      <c r="B548" s="41"/>
      <c r="C548" s="41"/>
      <c r="D548" s="49" t="str">
        <f>IFERROR(VLOOKUP($C548,商品分类目录查找!$A:$B,2,0),"-")</f>
        <v>-</v>
      </c>
      <c r="E548" s="56" t="str">
        <f t="shared" si="33"/>
        <v>-</v>
      </c>
      <c r="F548" s="49" t="str">
        <f t="shared" si="34"/>
        <v>-</v>
      </c>
      <c r="G548" s="49" t="str">
        <f t="shared" si="35"/>
        <v>-</v>
      </c>
      <c r="H548" s="54" t="str">
        <f t="shared" si="36"/>
        <v>请在此位置填入税率</v>
      </c>
    </row>
    <row r="549" s="40" customFormat="1" spans="1:8">
      <c r="A549" s="41"/>
      <c r="B549" s="41"/>
      <c r="C549" s="41"/>
      <c r="D549" s="49" t="str">
        <f>IFERROR(VLOOKUP($C549,商品分类目录查找!$A:$B,2,0),"-")</f>
        <v>-</v>
      </c>
      <c r="E549" s="56" t="str">
        <f t="shared" si="33"/>
        <v>-</v>
      </c>
      <c r="F549" s="49" t="str">
        <f t="shared" si="34"/>
        <v>-</v>
      </c>
      <c r="G549" s="49" t="str">
        <f t="shared" si="35"/>
        <v>-</v>
      </c>
      <c r="H549" s="54" t="str">
        <f t="shared" si="36"/>
        <v>请在此位置填入税率</v>
      </c>
    </row>
    <row r="550" s="40" customFormat="1" spans="1:8">
      <c r="A550" s="41"/>
      <c r="B550" s="41"/>
      <c r="C550" s="41"/>
      <c r="D550" s="49" t="str">
        <f>IFERROR(VLOOKUP($C550,商品分类目录查找!$A:$B,2,0),"-")</f>
        <v>-</v>
      </c>
      <c r="E550" s="56" t="str">
        <f t="shared" si="33"/>
        <v>-</v>
      </c>
      <c r="F550" s="49" t="str">
        <f t="shared" si="34"/>
        <v>-</v>
      </c>
      <c r="G550" s="49" t="str">
        <f t="shared" si="35"/>
        <v>-</v>
      </c>
      <c r="H550" s="54" t="str">
        <f t="shared" si="36"/>
        <v>请在此位置填入税率</v>
      </c>
    </row>
    <row r="551" s="40" customFormat="1" spans="1:8">
      <c r="A551" s="41"/>
      <c r="B551" s="41"/>
      <c r="C551" s="41"/>
      <c r="D551" s="49" t="str">
        <f>IFERROR(VLOOKUP($C551,商品分类目录查找!$A:$B,2,0),"-")</f>
        <v>-</v>
      </c>
      <c r="E551" s="56" t="str">
        <f t="shared" si="33"/>
        <v>-</v>
      </c>
      <c r="F551" s="49" t="str">
        <f t="shared" si="34"/>
        <v>-</v>
      </c>
      <c r="G551" s="49" t="str">
        <f t="shared" si="35"/>
        <v>-</v>
      </c>
      <c r="H551" s="54" t="str">
        <f t="shared" si="36"/>
        <v>请在此位置填入税率</v>
      </c>
    </row>
    <row r="552" s="40" customFormat="1" spans="1:8">
      <c r="A552" s="41"/>
      <c r="B552" s="41"/>
      <c r="C552" s="41"/>
      <c r="D552" s="49" t="str">
        <f>IFERROR(VLOOKUP($C552,商品分类目录查找!$A:$B,2,0),"-")</f>
        <v>-</v>
      </c>
      <c r="E552" s="56" t="str">
        <f t="shared" si="33"/>
        <v>-</v>
      </c>
      <c r="F552" s="49" t="str">
        <f t="shared" si="34"/>
        <v>-</v>
      </c>
      <c r="G552" s="49" t="str">
        <f t="shared" si="35"/>
        <v>-</v>
      </c>
      <c r="H552" s="54" t="str">
        <f t="shared" si="36"/>
        <v>请在此位置填入税率</v>
      </c>
    </row>
    <row r="553" s="40" customFormat="1" spans="1:8">
      <c r="A553" s="41"/>
      <c r="B553" s="41"/>
      <c r="C553" s="41"/>
      <c r="D553" s="49" t="str">
        <f>IFERROR(VLOOKUP($C553,商品分类目录查找!$A:$B,2,0),"-")</f>
        <v>-</v>
      </c>
      <c r="E553" s="56" t="str">
        <f t="shared" si="33"/>
        <v>-</v>
      </c>
      <c r="F553" s="49" t="str">
        <f t="shared" si="34"/>
        <v>-</v>
      </c>
      <c r="G553" s="49" t="str">
        <f t="shared" si="35"/>
        <v>-</v>
      </c>
      <c r="H553" s="54" t="str">
        <f t="shared" si="36"/>
        <v>请在此位置填入税率</v>
      </c>
    </row>
    <row r="554" s="40" customFormat="1" spans="1:8">
      <c r="A554" s="41"/>
      <c r="B554" s="41"/>
      <c r="C554" s="41"/>
      <c r="D554" s="49" t="str">
        <f>IFERROR(VLOOKUP($C554,商品分类目录查找!$A:$B,2,0),"-")</f>
        <v>-</v>
      </c>
      <c r="E554" s="56" t="str">
        <f t="shared" si="33"/>
        <v>-</v>
      </c>
      <c r="F554" s="49" t="str">
        <f t="shared" si="34"/>
        <v>-</v>
      </c>
      <c r="G554" s="49" t="str">
        <f t="shared" si="35"/>
        <v>-</v>
      </c>
      <c r="H554" s="54" t="str">
        <f t="shared" si="36"/>
        <v>请在此位置填入税率</v>
      </c>
    </row>
    <row r="555" s="40" customFormat="1" spans="1:8">
      <c r="A555" s="41"/>
      <c r="B555" s="41"/>
      <c r="C555" s="41"/>
      <c r="D555" s="49" t="str">
        <f>IFERROR(VLOOKUP($C555,商品分类目录查找!$A:$B,2,0),"-")</f>
        <v>-</v>
      </c>
      <c r="E555" s="56" t="str">
        <f t="shared" si="33"/>
        <v>-</v>
      </c>
      <c r="F555" s="49" t="str">
        <f t="shared" si="34"/>
        <v>-</v>
      </c>
      <c r="G555" s="49" t="str">
        <f t="shared" si="35"/>
        <v>-</v>
      </c>
      <c r="H555" s="54" t="str">
        <f t="shared" si="36"/>
        <v>请在此位置填入税率</v>
      </c>
    </row>
    <row r="556" s="40" customFormat="1" spans="1:8">
      <c r="A556" s="41"/>
      <c r="B556" s="41"/>
      <c r="C556" s="41"/>
      <c r="D556" s="49" t="str">
        <f>IFERROR(VLOOKUP($C556,商品分类目录查找!$A:$B,2,0),"-")</f>
        <v>-</v>
      </c>
      <c r="E556" s="56" t="str">
        <f t="shared" si="33"/>
        <v>-</v>
      </c>
      <c r="F556" s="49" t="str">
        <f t="shared" si="34"/>
        <v>-</v>
      </c>
      <c r="G556" s="49" t="str">
        <f t="shared" si="35"/>
        <v>-</v>
      </c>
      <c r="H556" s="54" t="str">
        <f t="shared" si="36"/>
        <v>请在此位置填入税率</v>
      </c>
    </row>
    <row r="557" s="40" customFormat="1" spans="1:8">
      <c r="A557" s="41"/>
      <c r="B557" s="41"/>
      <c r="C557" s="41"/>
      <c r="D557" s="49" t="str">
        <f>IFERROR(VLOOKUP($C557,商品分类目录查找!$A:$B,2,0),"-")</f>
        <v>-</v>
      </c>
      <c r="E557" s="56" t="str">
        <f t="shared" si="33"/>
        <v>-</v>
      </c>
      <c r="F557" s="49" t="str">
        <f t="shared" si="34"/>
        <v>-</v>
      </c>
      <c r="G557" s="49" t="str">
        <f t="shared" si="35"/>
        <v>-</v>
      </c>
      <c r="H557" s="54" t="str">
        <f t="shared" si="36"/>
        <v>请在此位置填入税率</v>
      </c>
    </row>
    <row r="558" s="40" customFormat="1" spans="1:8">
      <c r="A558" s="41"/>
      <c r="B558" s="41"/>
      <c r="C558" s="41"/>
      <c r="D558" s="49" t="str">
        <f>IFERROR(VLOOKUP($C558,商品分类目录查找!$A:$B,2,0),"-")</f>
        <v>-</v>
      </c>
      <c r="E558" s="56" t="str">
        <f t="shared" si="33"/>
        <v>-</v>
      </c>
      <c r="F558" s="49" t="str">
        <f t="shared" si="34"/>
        <v>-</v>
      </c>
      <c r="G558" s="49" t="str">
        <f t="shared" si="35"/>
        <v>-</v>
      </c>
      <c r="H558" s="54" t="str">
        <f t="shared" si="36"/>
        <v>请在此位置填入税率</v>
      </c>
    </row>
    <row r="559" s="40" customFormat="1" spans="1:8">
      <c r="A559" s="41"/>
      <c r="B559" s="41"/>
      <c r="C559" s="41"/>
      <c r="D559" s="49" t="str">
        <f>IFERROR(VLOOKUP($C559,商品分类目录查找!$A:$B,2,0),"-")</f>
        <v>-</v>
      </c>
      <c r="E559" s="56" t="str">
        <f t="shared" si="33"/>
        <v>-</v>
      </c>
      <c r="F559" s="49" t="str">
        <f t="shared" si="34"/>
        <v>-</v>
      </c>
      <c r="G559" s="49" t="str">
        <f t="shared" si="35"/>
        <v>-</v>
      </c>
      <c r="H559" s="54" t="str">
        <f t="shared" si="36"/>
        <v>请在此位置填入税率</v>
      </c>
    </row>
    <row r="560" s="40" customFormat="1" spans="1:8">
      <c r="A560" s="41"/>
      <c r="B560" s="41"/>
      <c r="C560" s="41"/>
      <c r="D560" s="49" t="str">
        <f>IFERROR(VLOOKUP($C560,商品分类目录查找!$A:$B,2,0),"-")</f>
        <v>-</v>
      </c>
      <c r="E560" s="56" t="str">
        <f t="shared" si="33"/>
        <v>-</v>
      </c>
      <c r="F560" s="49" t="str">
        <f t="shared" si="34"/>
        <v>-</v>
      </c>
      <c r="G560" s="49" t="str">
        <f t="shared" si="35"/>
        <v>-</v>
      </c>
      <c r="H560" s="54" t="str">
        <f t="shared" si="36"/>
        <v>请在此位置填入税率</v>
      </c>
    </row>
    <row r="561" s="40" customFormat="1" spans="1:8">
      <c r="A561" s="41"/>
      <c r="B561" s="41"/>
      <c r="C561" s="41"/>
      <c r="D561" s="49" t="str">
        <f>IFERROR(VLOOKUP($C561,商品分类目录查找!$A:$B,2,0),"-")</f>
        <v>-</v>
      </c>
      <c r="E561" s="56" t="str">
        <f t="shared" si="33"/>
        <v>-</v>
      </c>
      <c r="F561" s="49" t="str">
        <f t="shared" si="34"/>
        <v>-</v>
      </c>
      <c r="G561" s="49" t="str">
        <f t="shared" si="35"/>
        <v>-</v>
      </c>
      <c r="H561" s="54" t="str">
        <f t="shared" si="36"/>
        <v>请在此位置填入税率</v>
      </c>
    </row>
    <row r="562" s="40" customFormat="1" spans="1:8">
      <c r="A562" s="41"/>
      <c r="B562" s="41"/>
      <c r="C562" s="41"/>
      <c r="D562" s="49" t="str">
        <f>IFERROR(VLOOKUP($C562,商品分类目录查找!$A:$B,2,0),"-")</f>
        <v>-</v>
      </c>
      <c r="E562" s="56" t="str">
        <f t="shared" si="33"/>
        <v>-</v>
      </c>
      <c r="F562" s="49" t="str">
        <f t="shared" si="34"/>
        <v>-</v>
      </c>
      <c r="G562" s="49" t="str">
        <f t="shared" si="35"/>
        <v>-</v>
      </c>
      <c r="H562" s="54" t="str">
        <f t="shared" si="36"/>
        <v>请在此位置填入税率</v>
      </c>
    </row>
    <row r="563" s="40" customFormat="1" spans="1:8">
      <c r="A563" s="41"/>
      <c r="B563" s="41"/>
      <c r="C563" s="41"/>
      <c r="D563" s="49" t="str">
        <f>IFERROR(VLOOKUP($C563,商品分类目录查找!$A:$B,2,0),"-")</f>
        <v>-</v>
      </c>
      <c r="E563" s="56" t="str">
        <f t="shared" si="33"/>
        <v>-</v>
      </c>
      <c r="F563" s="49" t="str">
        <f t="shared" si="34"/>
        <v>-</v>
      </c>
      <c r="G563" s="49" t="str">
        <f t="shared" si="35"/>
        <v>-</v>
      </c>
      <c r="H563" s="54" t="str">
        <f t="shared" si="36"/>
        <v>请在此位置填入税率</v>
      </c>
    </row>
    <row r="564" s="40" customFormat="1" spans="1:8">
      <c r="A564" s="41"/>
      <c r="B564" s="41"/>
      <c r="C564" s="41"/>
      <c r="D564" s="49" t="str">
        <f>IFERROR(VLOOKUP($C564,商品分类目录查找!$A:$B,2,0),"-")</f>
        <v>-</v>
      </c>
      <c r="E564" s="56" t="str">
        <f t="shared" si="33"/>
        <v>-</v>
      </c>
      <c r="F564" s="49" t="str">
        <f t="shared" si="34"/>
        <v>-</v>
      </c>
      <c r="G564" s="49" t="str">
        <f t="shared" si="35"/>
        <v>-</v>
      </c>
      <c r="H564" s="54" t="str">
        <f t="shared" si="36"/>
        <v>请在此位置填入税率</v>
      </c>
    </row>
    <row r="565" s="40" customFormat="1" spans="1:8">
      <c r="A565" s="41"/>
      <c r="B565" s="41"/>
      <c r="C565" s="41"/>
      <c r="D565" s="49" t="str">
        <f>IFERROR(VLOOKUP($C565,商品分类目录查找!$A:$B,2,0),"-")</f>
        <v>-</v>
      </c>
      <c r="E565" s="56" t="str">
        <f t="shared" si="33"/>
        <v>-</v>
      </c>
      <c r="F565" s="49" t="str">
        <f t="shared" si="34"/>
        <v>-</v>
      </c>
      <c r="G565" s="49" t="str">
        <f t="shared" si="35"/>
        <v>-</v>
      </c>
      <c r="H565" s="54" t="str">
        <f t="shared" si="36"/>
        <v>请在此位置填入税率</v>
      </c>
    </row>
    <row r="566" s="40" customFormat="1" spans="1:8">
      <c r="A566" s="41"/>
      <c r="B566" s="41"/>
      <c r="C566" s="41"/>
      <c r="D566" s="49" t="str">
        <f>IFERROR(VLOOKUP($C566,商品分类目录查找!$A:$B,2,0),"-")</f>
        <v>-</v>
      </c>
      <c r="E566" s="56" t="str">
        <f t="shared" si="33"/>
        <v>-</v>
      </c>
      <c r="F566" s="49" t="str">
        <f t="shared" si="34"/>
        <v>-</v>
      </c>
      <c r="G566" s="49" t="str">
        <f t="shared" si="35"/>
        <v>-</v>
      </c>
      <c r="H566" s="54" t="str">
        <f t="shared" si="36"/>
        <v>请在此位置填入税率</v>
      </c>
    </row>
    <row r="567" s="40" customFormat="1" spans="1:8">
      <c r="A567" s="41"/>
      <c r="B567" s="41"/>
      <c r="C567" s="41"/>
      <c r="D567" s="49" t="str">
        <f>IFERROR(VLOOKUP($C567,商品分类目录查找!$A:$B,2,0),"-")</f>
        <v>-</v>
      </c>
      <c r="E567" s="56" t="str">
        <f t="shared" si="33"/>
        <v>-</v>
      </c>
      <c r="F567" s="49" t="str">
        <f t="shared" si="34"/>
        <v>-</v>
      </c>
      <c r="G567" s="49" t="str">
        <f t="shared" si="35"/>
        <v>-</v>
      </c>
      <c r="H567" s="54" t="str">
        <f t="shared" si="36"/>
        <v>请在此位置填入税率</v>
      </c>
    </row>
    <row r="568" s="40" customFormat="1" spans="1:8">
      <c r="A568" s="41"/>
      <c r="B568" s="41"/>
      <c r="C568" s="41"/>
      <c r="D568" s="49" t="str">
        <f>IFERROR(VLOOKUP($C568,商品分类目录查找!$A:$B,2,0),"-")</f>
        <v>-</v>
      </c>
      <c r="E568" s="56" t="str">
        <f t="shared" si="33"/>
        <v>-</v>
      </c>
      <c r="F568" s="49" t="str">
        <f t="shared" si="34"/>
        <v>-</v>
      </c>
      <c r="G568" s="49" t="str">
        <f t="shared" si="35"/>
        <v>-</v>
      </c>
      <c r="H568" s="54" t="str">
        <f t="shared" si="36"/>
        <v>请在此位置填入税率</v>
      </c>
    </row>
    <row r="569" s="40" customFormat="1" spans="1:8">
      <c r="A569" s="41"/>
      <c r="B569" s="41"/>
      <c r="C569" s="41"/>
      <c r="D569" s="49" t="str">
        <f>IFERROR(VLOOKUP($C569,商品分类目录查找!$A:$B,2,0),"-")</f>
        <v>-</v>
      </c>
      <c r="E569" s="56" t="str">
        <f t="shared" si="33"/>
        <v>-</v>
      </c>
      <c r="F569" s="49" t="str">
        <f t="shared" si="34"/>
        <v>-</v>
      </c>
      <c r="G569" s="49" t="str">
        <f t="shared" si="35"/>
        <v>-</v>
      </c>
      <c r="H569" s="54" t="str">
        <f t="shared" si="36"/>
        <v>请在此位置填入税率</v>
      </c>
    </row>
    <row r="570" s="40" customFormat="1" spans="1:8">
      <c r="A570" s="41"/>
      <c r="B570" s="41"/>
      <c r="C570" s="41"/>
      <c r="D570" s="49" t="str">
        <f>IFERROR(VLOOKUP($C570,商品分类目录查找!$A:$B,2,0),"-")</f>
        <v>-</v>
      </c>
      <c r="E570" s="56" t="str">
        <f t="shared" si="33"/>
        <v>-</v>
      </c>
      <c r="F570" s="49" t="str">
        <f t="shared" si="34"/>
        <v>-</v>
      </c>
      <c r="G570" s="49" t="str">
        <f t="shared" si="35"/>
        <v>-</v>
      </c>
      <c r="H570" s="54" t="str">
        <f t="shared" si="36"/>
        <v>请在此位置填入税率</v>
      </c>
    </row>
    <row r="571" s="40" customFormat="1" spans="1:8">
      <c r="A571" s="41"/>
      <c r="B571" s="41"/>
      <c r="C571" s="41"/>
      <c r="D571" s="49" t="str">
        <f>IFERROR(VLOOKUP($C571,商品分类目录查找!$A:$B,2,0),"-")</f>
        <v>-</v>
      </c>
      <c r="E571" s="56" t="str">
        <f t="shared" si="33"/>
        <v>-</v>
      </c>
      <c r="F571" s="49" t="str">
        <f t="shared" si="34"/>
        <v>-</v>
      </c>
      <c r="G571" s="49" t="str">
        <f t="shared" si="35"/>
        <v>-</v>
      </c>
      <c r="H571" s="54" t="str">
        <f t="shared" si="36"/>
        <v>请在此位置填入税率</v>
      </c>
    </row>
    <row r="572" s="40" customFormat="1" spans="1:8">
      <c r="A572" s="41"/>
      <c r="B572" s="41"/>
      <c r="C572" s="41"/>
      <c r="D572" s="49" t="str">
        <f>IFERROR(VLOOKUP($C572,商品分类目录查找!$A:$B,2,0),"-")</f>
        <v>-</v>
      </c>
      <c r="E572" s="56" t="str">
        <f t="shared" si="33"/>
        <v>-</v>
      </c>
      <c r="F572" s="49" t="str">
        <f t="shared" si="34"/>
        <v>-</v>
      </c>
      <c r="G572" s="49" t="str">
        <f t="shared" si="35"/>
        <v>-</v>
      </c>
      <c r="H572" s="54" t="str">
        <f t="shared" si="36"/>
        <v>请在此位置填入税率</v>
      </c>
    </row>
    <row r="573" s="40" customFormat="1" spans="1:8">
      <c r="A573" s="41"/>
      <c r="B573" s="41"/>
      <c r="C573" s="41"/>
      <c r="D573" s="49" t="str">
        <f>IFERROR(VLOOKUP($C573,商品分类目录查找!$A:$B,2,0),"-")</f>
        <v>-</v>
      </c>
      <c r="E573" s="56" t="str">
        <f t="shared" si="33"/>
        <v>-</v>
      </c>
      <c r="F573" s="49" t="str">
        <f t="shared" si="34"/>
        <v>-</v>
      </c>
      <c r="G573" s="49" t="str">
        <f t="shared" si="35"/>
        <v>-</v>
      </c>
      <c r="H573" s="54" t="str">
        <f t="shared" si="36"/>
        <v>请在此位置填入税率</v>
      </c>
    </row>
    <row r="574" s="40" customFormat="1" spans="1:8">
      <c r="A574" s="41"/>
      <c r="B574" s="41"/>
      <c r="C574" s="41"/>
      <c r="D574" s="49" t="str">
        <f>IFERROR(VLOOKUP($C574,商品分类目录查找!$A:$B,2,0),"-")</f>
        <v>-</v>
      </c>
      <c r="E574" s="56" t="str">
        <f t="shared" si="33"/>
        <v>-</v>
      </c>
      <c r="F574" s="49" t="str">
        <f t="shared" si="34"/>
        <v>-</v>
      </c>
      <c r="G574" s="49" t="str">
        <f t="shared" si="35"/>
        <v>-</v>
      </c>
      <c r="H574" s="54" t="str">
        <f t="shared" si="36"/>
        <v>请在此位置填入税率</v>
      </c>
    </row>
    <row r="575" s="40" customFormat="1" spans="1:8">
      <c r="A575" s="41"/>
      <c r="B575" s="41"/>
      <c r="C575" s="41"/>
      <c r="D575" s="49" t="str">
        <f>IFERROR(VLOOKUP($C575,商品分类目录查找!$A:$B,2,0),"-")</f>
        <v>-</v>
      </c>
      <c r="E575" s="56" t="str">
        <f t="shared" si="33"/>
        <v>-</v>
      </c>
      <c r="F575" s="49" t="str">
        <f t="shared" si="34"/>
        <v>-</v>
      </c>
      <c r="G575" s="49" t="str">
        <f t="shared" si="35"/>
        <v>-</v>
      </c>
      <c r="H575" s="54" t="str">
        <f t="shared" si="36"/>
        <v>请在此位置填入税率</v>
      </c>
    </row>
    <row r="576" s="40" customFormat="1" spans="1:8">
      <c r="A576" s="41"/>
      <c r="B576" s="41"/>
      <c r="C576" s="41"/>
      <c r="D576" s="49" t="str">
        <f>IFERROR(VLOOKUP($C576,商品分类目录查找!$A:$B,2,0),"-")</f>
        <v>-</v>
      </c>
      <c r="E576" s="56" t="str">
        <f t="shared" si="33"/>
        <v>-</v>
      </c>
      <c r="F576" s="49" t="str">
        <f t="shared" si="34"/>
        <v>-</v>
      </c>
      <c r="G576" s="49" t="str">
        <f t="shared" si="35"/>
        <v>-</v>
      </c>
      <c r="H576" s="54" t="str">
        <f t="shared" si="36"/>
        <v>请在此位置填入税率</v>
      </c>
    </row>
    <row r="577" s="40" customFormat="1" spans="1:8">
      <c r="A577" s="41"/>
      <c r="B577" s="41"/>
      <c r="C577" s="41"/>
      <c r="D577" s="49" t="str">
        <f>IFERROR(VLOOKUP($C577,商品分类目录查找!$A:$B,2,0),"-")</f>
        <v>-</v>
      </c>
      <c r="E577" s="56" t="str">
        <f t="shared" si="33"/>
        <v>-</v>
      </c>
      <c r="F577" s="49" t="str">
        <f t="shared" si="34"/>
        <v>-</v>
      </c>
      <c r="G577" s="49" t="str">
        <f t="shared" si="35"/>
        <v>-</v>
      </c>
      <c r="H577" s="54" t="str">
        <f t="shared" si="36"/>
        <v>请在此位置填入税率</v>
      </c>
    </row>
    <row r="578" s="40" customFormat="1" spans="1:8">
      <c r="A578" s="41"/>
      <c r="B578" s="41"/>
      <c r="C578" s="41"/>
      <c r="D578" s="49" t="str">
        <f>IFERROR(VLOOKUP($C578,商品分类目录查找!$A:$B,2,0),"-")</f>
        <v>-</v>
      </c>
      <c r="E578" s="56" t="str">
        <f t="shared" ref="E578:E641" si="37">LEFT(D578,4)</f>
        <v>-</v>
      </c>
      <c r="F578" s="49" t="str">
        <f t="shared" ref="F578:F641" si="38">LEFT($D578,3)</f>
        <v>-</v>
      </c>
      <c r="G578" s="49" t="str">
        <f t="shared" ref="G578:G641" si="39">LEFT($D578,2)</f>
        <v>-</v>
      </c>
      <c r="H578" s="54" t="str">
        <f t="shared" si="36"/>
        <v>请在此位置填入税率</v>
      </c>
    </row>
    <row r="579" s="40" customFormat="1" spans="1:8">
      <c r="A579" s="41"/>
      <c r="B579" s="41"/>
      <c r="C579" s="41"/>
      <c r="D579" s="49" t="str">
        <f>IFERROR(VLOOKUP($C579,商品分类目录查找!$A:$B,2,0),"-")</f>
        <v>-</v>
      </c>
      <c r="E579" s="56" t="str">
        <f t="shared" si="37"/>
        <v>-</v>
      </c>
      <c r="F579" s="49" t="str">
        <f t="shared" si="38"/>
        <v>-</v>
      </c>
      <c r="G579" s="49" t="str">
        <f t="shared" si="39"/>
        <v>-</v>
      </c>
      <c r="H579" s="54" t="str">
        <f t="shared" si="36"/>
        <v>请在此位置填入税率</v>
      </c>
    </row>
    <row r="580" s="40" customFormat="1" spans="1:8">
      <c r="A580" s="41"/>
      <c r="B580" s="41"/>
      <c r="C580" s="41"/>
      <c r="D580" s="49" t="str">
        <f>IFERROR(VLOOKUP($C580,商品分类目录查找!$A:$B,2,0),"-")</f>
        <v>-</v>
      </c>
      <c r="E580" s="56" t="str">
        <f t="shared" si="37"/>
        <v>-</v>
      </c>
      <c r="F580" s="49" t="str">
        <f t="shared" si="38"/>
        <v>-</v>
      </c>
      <c r="G580" s="49" t="str">
        <f t="shared" si="39"/>
        <v>-</v>
      </c>
      <c r="H580" s="54" t="str">
        <f t="shared" si="36"/>
        <v>请在此位置填入税率</v>
      </c>
    </row>
    <row r="581" s="40" customFormat="1" spans="1:8">
      <c r="A581" s="41"/>
      <c r="B581" s="41"/>
      <c r="C581" s="41"/>
      <c r="D581" s="49" t="str">
        <f>IFERROR(VLOOKUP($C581,商品分类目录查找!$A:$B,2,0),"-")</f>
        <v>-</v>
      </c>
      <c r="E581" s="56" t="str">
        <f t="shared" si="37"/>
        <v>-</v>
      </c>
      <c r="F581" s="49" t="str">
        <f t="shared" si="38"/>
        <v>-</v>
      </c>
      <c r="G581" s="49" t="str">
        <f t="shared" si="39"/>
        <v>-</v>
      </c>
      <c r="H581" s="54" t="str">
        <f t="shared" si="36"/>
        <v>请在此位置填入税率</v>
      </c>
    </row>
    <row r="582" s="40" customFormat="1" spans="1:8">
      <c r="A582" s="41"/>
      <c r="B582" s="41"/>
      <c r="C582" s="41"/>
      <c r="D582" s="49" t="str">
        <f>IFERROR(VLOOKUP($C582,商品分类目录查找!$A:$B,2,0),"-")</f>
        <v>-</v>
      </c>
      <c r="E582" s="56" t="str">
        <f t="shared" si="37"/>
        <v>-</v>
      </c>
      <c r="F582" s="49" t="str">
        <f t="shared" si="38"/>
        <v>-</v>
      </c>
      <c r="G582" s="49" t="str">
        <f t="shared" si="39"/>
        <v>-</v>
      </c>
      <c r="H582" s="54" t="str">
        <f t="shared" si="36"/>
        <v>请在此位置填入税率</v>
      </c>
    </row>
    <row r="583" s="40" customFormat="1" spans="1:8">
      <c r="A583" s="41"/>
      <c r="B583" s="41"/>
      <c r="C583" s="41"/>
      <c r="D583" s="49" t="str">
        <f>IFERROR(VLOOKUP($C583,商品分类目录查找!$A:$B,2,0),"-")</f>
        <v>-</v>
      </c>
      <c r="E583" s="56" t="str">
        <f t="shared" si="37"/>
        <v>-</v>
      </c>
      <c r="F583" s="49" t="str">
        <f t="shared" si="38"/>
        <v>-</v>
      </c>
      <c r="G583" s="49" t="str">
        <f t="shared" si="39"/>
        <v>-</v>
      </c>
      <c r="H583" s="54" t="str">
        <f t="shared" si="36"/>
        <v>请在此位置填入税率</v>
      </c>
    </row>
    <row r="584" s="40" customFormat="1" spans="1:8">
      <c r="A584" s="41"/>
      <c r="B584" s="41"/>
      <c r="C584" s="41"/>
      <c r="D584" s="49" t="str">
        <f>IFERROR(VLOOKUP($C584,商品分类目录查找!$A:$B,2,0),"-")</f>
        <v>-</v>
      </c>
      <c r="E584" s="56" t="str">
        <f t="shared" si="37"/>
        <v>-</v>
      </c>
      <c r="F584" s="49" t="str">
        <f t="shared" si="38"/>
        <v>-</v>
      </c>
      <c r="G584" s="49" t="str">
        <f t="shared" si="39"/>
        <v>-</v>
      </c>
      <c r="H584" s="54" t="str">
        <f t="shared" si="36"/>
        <v>请在此位置填入税率</v>
      </c>
    </row>
    <row r="585" s="40" customFormat="1" spans="1:8">
      <c r="A585" s="41"/>
      <c r="B585" s="41"/>
      <c r="C585" s="41"/>
      <c r="D585" s="49" t="str">
        <f>IFERROR(VLOOKUP($C585,商品分类目录查找!$A:$B,2,0),"-")</f>
        <v>-</v>
      </c>
      <c r="E585" s="56" t="str">
        <f t="shared" si="37"/>
        <v>-</v>
      </c>
      <c r="F585" s="49" t="str">
        <f t="shared" si="38"/>
        <v>-</v>
      </c>
      <c r="G585" s="49" t="str">
        <f t="shared" si="39"/>
        <v>-</v>
      </c>
      <c r="H585" s="54" t="str">
        <f t="shared" si="36"/>
        <v>请在此位置填入税率</v>
      </c>
    </row>
    <row r="586" s="40" customFormat="1" spans="1:8">
      <c r="A586" s="41"/>
      <c r="B586" s="41"/>
      <c r="C586" s="41"/>
      <c r="D586" s="49" t="str">
        <f>IFERROR(VLOOKUP($C586,商品分类目录查找!$A:$B,2,0),"-")</f>
        <v>-</v>
      </c>
      <c r="E586" s="56" t="str">
        <f t="shared" si="37"/>
        <v>-</v>
      </c>
      <c r="F586" s="49" t="str">
        <f t="shared" si="38"/>
        <v>-</v>
      </c>
      <c r="G586" s="49" t="str">
        <f t="shared" si="39"/>
        <v>-</v>
      </c>
      <c r="H586" s="54" t="str">
        <f t="shared" si="36"/>
        <v>请在此位置填入税率</v>
      </c>
    </row>
    <row r="587" s="40" customFormat="1" spans="1:8">
      <c r="A587" s="41"/>
      <c r="B587" s="41"/>
      <c r="C587" s="41"/>
      <c r="D587" s="49" t="str">
        <f>IFERROR(VLOOKUP($C587,商品分类目录查找!$A:$B,2,0),"-")</f>
        <v>-</v>
      </c>
      <c r="E587" s="56" t="str">
        <f t="shared" si="37"/>
        <v>-</v>
      </c>
      <c r="F587" s="49" t="str">
        <f t="shared" si="38"/>
        <v>-</v>
      </c>
      <c r="G587" s="49" t="str">
        <f t="shared" si="39"/>
        <v>-</v>
      </c>
      <c r="H587" s="54" t="str">
        <f t="shared" si="36"/>
        <v>请在此位置填入税率</v>
      </c>
    </row>
    <row r="588" s="40" customFormat="1" spans="1:8">
      <c r="A588" s="41"/>
      <c r="B588" s="41"/>
      <c r="C588" s="41"/>
      <c r="D588" s="49" t="str">
        <f>IFERROR(VLOOKUP($C588,商品分类目录查找!$A:$B,2,0),"-")</f>
        <v>-</v>
      </c>
      <c r="E588" s="56" t="str">
        <f t="shared" si="37"/>
        <v>-</v>
      </c>
      <c r="F588" s="49" t="str">
        <f t="shared" si="38"/>
        <v>-</v>
      </c>
      <c r="G588" s="49" t="str">
        <f t="shared" si="39"/>
        <v>-</v>
      </c>
      <c r="H588" s="54" t="str">
        <f t="shared" si="36"/>
        <v>请在此位置填入税率</v>
      </c>
    </row>
    <row r="589" s="40" customFormat="1" spans="1:8">
      <c r="A589" s="41"/>
      <c r="B589" s="41"/>
      <c r="C589" s="41"/>
      <c r="D589" s="49" t="str">
        <f>IFERROR(VLOOKUP($C589,商品分类目录查找!$A:$B,2,0),"-")</f>
        <v>-</v>
      </c>
      <c r="E589" s="56" t="str">
        <f t="shared" si="37"/>
        <v>-</v>
      </c>
      <c r="F589" s="49" t="str">
        <f t="shared" si="38"/>
        <v>-</v>
      </c>
      <c r="G589" s="49" t="str">
        <f t="shared" si="39"/>
        <v>-</v>
      </c>
      <c r="H589" s="54" t="str">
        <f t="shared" si="36"/>
        <v>请在此位置填入税率</v>
      </c>
    </row>
    <row r="590" s="40" customFormat="1" spans="1:8">
      <c r="A590" s="41"/>
      <c r="B590" s="41"/>
      <c r="C590" s="41"/>
      <c r="D590" s="49" t="str">
        <f>IFERROR(VLOOKUP($C590,商品分类目录查找!$A:$B,2,0),"-")</f>
        <v>-</v>
      </c>
      <c r="E590" s="56" t="str">
        <f t="shared" si="37"/>
        <v>-</v>
      </c>
      <c r="F590" s="49" t="str">
        <f t="shared" si="38"/>
        <v>-</v>
      </c>
      <c r="G590" s="49" t="str">
        <f t="shared" si="39"/>
        <v>-</v>
      </c>
      <c r="H590" s="54" t="str">
        <f t="shared" si="36"/>
        <v>请在此位置填入税率</v>
      </c>
    </row>
    <row r="591" s="40" customFormat="1" spans="1:8">
      <c r="A591" s="41"/>
      <c r="B591" s="41"/>
      <c r="C591" s="41"/>
      <c r="D591" s="49" t="str">
        <f>IFERROR(VLOOKUP($C591,商品分类目录查找!$A:$B,2,0),"-")</f>
        <v>-</v>
      </c>
      <c r="E591" s="56" t="str">
        <f t="shared" si="37"/>
        <v>-</v>
      </c>
      <c r="F591" s="49" t="str">
        <f t="shared" si="38"/>
        <v>-</v>
      </c>
      <c r="G591" s="49" t="str">
        <f t="shared" si="39"/>
        <v>-</v>
      </c>
      <c r="H591" s="54" t="str">
        <f t="shared" ref="H591:H654" si="40">IF(B591="","请在此位置填入税率","-")</f>
        <v>请在此位置填入税率</v>
      </c>
    </row>
    <row r="592" s="40" customFormat="1" spans="1:8">
      <c r="A592" s="41"/>
      <c r="B592" s="41"/>
      <c r="C592" s="41"/>
      <c r="D592" s="49" t="str">
        <f>IFERROR(VLOOKUP($C592,商品分类目录查找!$A:$B,2,0),"-")</f>
        <v>-</v>
      </c>
      <c r="E592" s="56" t="str">
        <f t="shared" si="37"/>
        <v>-</v>
      </c>
      <c r="F592" s="49" t="str">
        <f t="shared" si="38"/>
        <v>-</v>
      </c>
      <c r="G592" s="49" t="str">
        <f t="shared" si="39"/>
        <v>-</v>
      </c>
      <c r="H592" s="54" t="str">
        <f t="shared" si="40"/>
        <v>请在此位置填入税率</v>
      </c>
    </row>
    <row r="593" s="40" customFormat="1" spans="1:8">
      <c r="A593" s="41"/>
      <c r="B593" s="41"/>
      <c r="C593" s="41"/>
      <c r="D593" s="49" t="str">
        <f>IFERROR(VLOOKUP($C593,商品分类目录查找!$A:$B,2,0),"-")</f>
        <v>-</v>
      </c>
      <c r="E593" s="56" t="str">
        <f t="shared" si="37"/>
        <v>-</v>
      </c>
      <c r="F593" s="49" t="str">
        <f t="shared" si="38"/>
        <v>-</v>
      </c>
      <c r="G593" s="49" t="str">
        <f t="shared" si="39"/>
        <v>-</v>
      </c>
      <c r="H593" s="54" t="str">
        <f t="shared" si="40"/>
        <v>请在此位置填入税率</v>
      </c>
    </row>
    <row r="594" s="40" customFormat="1" spans="1:8">
      <c r="A594" s="41"/>
      <c r="B594" s="41"/>
      <c r="C594" s="41"/>
      <c r="D594" s="49" t="str">
        <f>IFERROR(VLOOKUP($C594,商品分类目录查找!$A:$B,2,0),"-")</f>
        <v>-</v>
      </c>
      <c r="E594" s="56" t="str">
        <f t="shared" si="37"/>
        <v>-</v>
      </c>
      <c r="F594" s="49" t="str">
        <f t="shared" si="38"/>
        <v>-</v>
      </c>
      <c r="G594" s="49" t="str">
        <f t="shared" si="39"/>
        <v>-</v>
      </c>
      <c r="H594" s="54" t="str">
        <f t="shared" si="40"/>
        <v>请在此位置填入税率</v>
      </c>
    </row>
    <row r="595" s="40" customFormat="1" spans="1:8">
      <c r="A595" s="41"/>
      <c r="B595" s="41"/>
      <c r="C595" s="41"/>
      <c r="D595" s="49" t="str">
        <f>IFERROR(VLOOKUP($C595,商品分类目录查找!$A:$B,2,0),"-")</f>
        <v>-</v>
      </c>
      <c r="E595" s="56" t="str">
        <f t="shared" si="37"/>
        <v>-</v>
      </c>
      <c r="F595" s="49" t="str">
        <f t="shared" si="38"/>
        <v>-</v>
      </c>
      <c r="G595" s="49" t="str">
        <f t="shared" si="39"/>
        <v>-</v>
      </c>
      <c r="H595" s="54" t="str">
        <f t="shared" si="40"/>
        <v>请在此位置填入税率</v>
      </c>
    </row>
    <row r="596" s="40" customFormat="1" spans="1:8">
      <c r="A596" s="41"/>
      <c r="B596" s="41"/>
      <c r="C596" s="41"/>
      <c r="D596" s="49" t="str">
        <f>IFERROR(VLOOKUP($C596,商品分类目录查找!$A:$B,2,0),"-")</f>
        <v>-</v>
      </c>
      <c r="E596" s="56" t="str">
        <f t="shared" si="37"/>
        <v>-</v>
      </c>
      <c r="F596" s="49" t="str">
        <f t="shared" si="38"/>
        <v>-</v>
      </c>
      <c r="G596" s="49" t="str">
        <f t="shared" si="39"/>
        <v>-</v>
      </c>
      <c r="H596" s="54" t="str">
        <f t="shared" si="40"/>
        <v>请在此位置填入税率</v>
      </c>
    </row>
    <row r="597" s="40" customFormat="1" spans="1:8">
      <c r="A597" s="41"/>
      <c r="B597" s="41"/>
      <c r="C597" s="41"/>
      <c r="D597" s="49" t="str">
        <f>IFERROR(VLOOKUP($C597,商品分类目录查找!$A:$B,2,0),"-")</f>
        <v>-</v>
      </c>
      <c r="E597" s="56" t="str">
        <f t="shared" si="37"/>
        <v>-</v>
      </c>
      <c r="F597" s="49" t="str">
        <f t="shared" si="38"/>
        <v>-</v>
      </c>
      <c r="G597" s="49" t="str">
        <f t="shared" si="39"/>
        <v>-</v>
      </c>
      <c r="H597" s="54" t="str">
        <f t="shared" si="40"/>
        <v>请在此位置填入税率</v>
      </c>
    </row>
    <row r="598" s="40" customFormat="1" spans="1:8">
      <c r="A598" s="41"/>
      <c r="B598" s="41"/>
      <c r="C598" s="41"/>
      <c r="D598" s="49" t="str">
        <f>IFERROR(VLOOKUP($C598,商品分类目录查找!$A:$B,2,0),"-")</f>
        <v>-</v>
      </c>
      <c r="E598" s="56" t="str">
        <f t="shared" si="37"/>
        <v>-</v>
      </c>
      <c r="F598" s="49" t="str">
        <f t="shared" si="38"/>
        <v>-</v>
      </c>
      <c r="G598" s="49" t="str">
        <f t="shared" si="39"/>
        <v>-</v>
      </c>
      <c r="H598" s="54" t="str">
        <f t="shared" si="40"/>
        <v>请在此位置填入税率</v>
      </c>
    </row>
    <row r="599" s="40" customFormat="1" spans="1:8">
      <c r="A599" s="41"/>
      <c r="B599" s="41"/>
      <c r="C599" s="41"/>
      <c r="D599" s="49" t="str">
        <f>IFERROR(VLOOKUP($C599,商品分类目录查找!$A:$B,2,0),"-")</f>
        <v>-</v>
      </c>
      <c r="E599" s="56" t="str">
        <f t="shared" si="37"/>
        <v>-</v>
      </c>
      <c r="F599" s="49" t="str">
        <f t="shared" si="38"/>
        <v>-</v>
      </c>
      <c r="G599" s="49" t="str">
        <f t="shared" si="39"/>
        <v>-</v>
      </c>
      <c r="H599" s="54" t="str">
        <f t="shared" si="40"/>
        <v>请在此位置填入税率</v>
      </c>
    </row>
    <row r="600" s="40" customFormat="1" spans="1:8">
      <c r="A600" s="41"/>
      <c r="B600" s="41"/>
      <c r="C600" s="41"/>
      <c r="D600" s="49" t="str">
        <f>IFERROR(VLOOKUP($C600,商品分类目录查找!$A:$B,2,0),"-")</f>
        <v>-</v>
      </c>
      <c r="E600" s="56" t="str">
        <f t="shared" si="37"/>
        <v>-</v>
      </c>
      <c r="F600" s="49" t="str">
        <f t="shared" si="38"/>
        <v>-</v>
      </c>
      <c r="G600" s="49" t="str">
        <f t="shared" si="39"/>
        <v>-</v>
      </c>
      <c r="H600" s="54" t="str">
        <f t="shared" si="40"/>
        <v>请在此位置填入税率</v>
      </c>
    </row>
    <row r="601" s="40" customFormat="1" spans="1:8">
      <c r="A601" s="41"/>
      <c r="B601" s="41"/>
      <c r="C601" s="41"/>
      <c r="D601" s="49" t="str">
        <f>IFERROR(VLOOKUP($C601,商品分类目录查找!$A:$B,2,0),"-")</f>
        <v>-</v>
      </c>
      <c r="E601" s="56" t="str">
        <f t="shared" si="37"/>
        <v>-</v>
      </c>
      <c r="F601" s="49" t="str">
        <f t="shared" si="38"/>
        <v>-</v>
      </c>
      <c r="G601" s="49" t="str">
        <f t="shared" si="39"/>
        <v>-</v>
      </c>
      <c r="H601" s="54" t="str">
        <f t="shared" si="40"/>
        <v>请在此位置填入税率</v>
      </c>
    </row>
    <row r="602" s="40" customFormat="1" spans="1:8">
      <c r="A602" s="41"/>
      <c r="B602" s="41"/>
      <c r="C602" s="41"/>
      <c r="D602" s="49" t="str">
        <f>IFERROR(VLOOKUP($C602,商品分类目录查找!$A:$B,2,0),"-")</f>
        <v>-</v>
      </c>
      <c r="E602" s="56" t="str">
        <f t="shared" si="37"/>
        <v>-</v>
      </c>
      <c r="F602" s="49" t="str">
        <f t="shared" si="38"/>
        <v>-</v>
      </c>
      <c r="G602" s="49" t="str">
        <f t="shared" si="39"/>
        <v>-</v>
      </c>
      <c r="H602" s="54" t="str">
        <f t="shared" si="40"/>
        <v>请在此位置填入税率</v>
      </c>
    </row>
    <row r="603" s="40" customFormat="1" spans="1:8">
      <c r="A603" s="41"/>
      <c r="B603" s="41"/>
      <c r="C603" s="41"/>
      <c r="D603" s="49" t="str">
        <f>IFERROR(VLOOKUP($C603,商品分类目录查找!$A:$B,2,0),"-")</f>
        <v>-</v>
      </c>
      <c r="E603" s="56" t="str">
        <f t="shared" si="37"/>
        <v>-</v>
      </c>
      <c r="F603" s="49" t="str">
        <f t="shared" si="38"/>
        <v>-</v>
      </c>
      <c r="G603" s="49" t="str">
        <f t="shared" si="39"/>
        <v>-</v>
      </c>
      <c r="H603" s="54" t="str">
        <f t="shared" si="40"/>
        <v>请在此位置填入税率</v>
      </c>
    </row>
    <row r="604" s="40" customFormat="1" spans="1:8">
      <c r="A604" s="41"/>
      <c r="B604" s="41"/>
      <c r="C604" s="41"/>
      <c r="D604" s="49" t="str">
        <f>IFERROR(VLOOKUP($C604,商品分类目录查找!$A:$B,2,0),"-")</f>
        <v>-</v>
      </c>
      <c r="E604" s="56" t="str">
        <f t="shared" si="37"/>
        <v>-</v>
      </c>
      <c r="F604" s="49" t="str">
        <f t="shared" si="38"/>
        <v>-</v>
      </c>
      <c r="G604" s="49" t="str">
        <f t="shared" si="39"/>
        <v>-</v>
      </c>
      <c r="H604" s="54" t="str">
        <f t="shared" si="40"/>
        <v>请在此位置填入税率</v>
      </c>
    </row>
    <row r="605" s="40" customFormat="1" spans="1:8">
      <c r="A605" s="41"/>
      <c r="B605" s="41"/>
      <c r="C605" s="41"/>
      <c r="D605" s="49" t="str">
        <f>IFERROR(VLOOKUP($C605,商品分类目录查找!$A:$B,2,0),"-")</f>
        <v>-</v>
      </c>
      <c r="E605" s="56" t="str">
        <f t="shared" si="37"/>
        <v>-</v>
      </c>
      <c r="F605" s="49" t="str">
        <f t="shared" si="38"/>
        <v>-</v>
      </c>
      <c r="G605" s="49" t="str">
        <f t="shared" si="39"/>
        <v>-</v>
      </c>
      <c r="H605" s="54" t="str">
        <f t="shared" si="40"/>
        <v>请在此位置填入税率</v>
      </c>
    </row>
    <row r="606" s="40" customFormat="1" spans="1:8">
      <c r="A606" s="41"/>
      <c r="B606" s="41"/>
      <c r="C606" s="41"/>
      <c r="D606" s="49" t="str">
        <f>IFERROR(VLOOKUP($C606,商品分类目录查找!$A:$B,2,0),"-")</f>
        <v>-</v>
      </c>
      <c r="E606" s="56" t="str">
        <f t="shared" si="37"/>
        <v>-</v>
      </c>
      <c r="F606" s="49" t="str">
        <f t="shared" si="38"/>
        <v>-</v>
      </c>
      <c r="G606" s="49" t="str">
        <f t="shared" si="39"/>
        <v>-</v>
      </c>
      <c r="H606" s="54" t="str">
        <f t="shared" si="40"/>
        <v>请在此位置填入税率</v>
      </c>
    </row>
    <row r="607" s="40" customFormat="1" spans="1:8">
      <c r="A607" s="41"/>
      <c r="B607" s="41"/>
      <c r="C607" s="41"/>
      <c r="D607" s="49" t="str">
        <f>IFERROR(VLOOKUP($C607,商品分类目录查找!$A:$B,2,0),"-")</f>
        <v>-</v>
      </c>
      <c r="E607" s="56" t="str">
        <f t="shared" si="37"/>
        <v>-</v>
      </c>
      <c r="F607" s="49" t="str">
        <f t="shared" si="38"/>
        <v>-</v>
      </c>
      <c r="G607" s="49" t="str">
        <f t="shared" si="39"/>
        <v>-</v>
      </c>
      <c r="H607" s="54" t="str">
        <f t="shared" si="40"/>
        <v>请在此位置填入税率</v>
      </c>
    </row>
    <row r="608" s="40" customFormat="1" spans="1:8">
      <c r="A608" s="41"/>
      <c r="B608" s="41"/>
      <c r="C608" s="41"/>
      <c r="D608" s="49" t="str">
        <f>IFERROR(VLOOKUP($C608,商品分类目录查找!$A:$B,2,0),"-")</f>
        <v>-</v>
      </c>
      <c r="E608" s="56" t="str">
        <f t="shared" si="37"/>
        <v>-</v>
      </c>
      <c r="F608" s="49" t="str">
        <f t="shared" si="38"/>
        <v>-</v>
      </c>
      <c r="G608" s="49" t="str">
        <f t="shared" si="39"/>
        <v>-</v>
      </c>
      <c r="H608" s="54" t="str">
        <f t="shared" si="40"/>
        <v>请在此位置填入税率</v>
      </c>
    </row>
    <row r="609" s="40" customFormat="1" spans="1:8">
      <c r="A609" s="41"/>
      <c r="B609" s="41"/>
      <c r="C609" s="41"/>
      <c r="D609" s="49" t="str">
        <f>IFERROR(VLOOKUP($C609,商品分类目录查找!$A:$B,2,0),"-")</f>
        <v>-</v>
      </c>
      <c r="E609" s="56" t="str">
        <f t="shared" si="37"/>
        <v>-</v>
      </c>
      <c r="F609" s="49" t="str">
        <f t="shared" si="38"/>
        <v>-</v>
      </c>
      <c r="G609" s="49" t="str">
        <f t="shared" si="39"/>
        <v>-</v>
      </c>
      <c r="H609" s="54" t="str">
        <f t="shared" si="40"/>
        <v>请在此位置填入税率</v>
      </c>
    </row>
    <row r="610" s="40" customFormat="1" spans="1:8">
      <c r="A610" s="41"/>
      <c r="B610" s="41"/>
      <c r="C610" s="41"/>
      <c r="D610" s="49" t="str">
        <f>IFERROR(VLOOKUP($C610,商品分类目录查找!$A:$B,2,0),"-")</f>
        <v>-</v>
      </c>
      <c r="E610" s="56" t="str">
        <f t="shared" si="37"/>
        <v>-</v>
      </c>
      <c r="F610" s="49" t="str">
        <f t="shared" si="38"/>
        <v>-</v>
      </c>
      <c r="G610" s="49" t="str">
        <f t="shared" si="39"/>
        <v>-</v>
      </c>
      <c r="H610" s="54" t="str">
        <f t="shared" si="40"/>
        <v>请在此位置填入税率</v>
      </c>
    </row>
    <row r="611" s="40" customFormat="1" spans="1:8">
      <c r="A611" s="41"/>
      <c r="B611" s="41"/>
      <c r="C611" s="41"/>
      <c r="D611" s="49" t="str">
        <f>IFERROR(VLOOKUP($C611,商品分类目录查找!$A:$B,2,0),"-")</f>
        <v>-</v>
      </c>
      <c r="E611" s="56" t="str">
        <f t="shared" si="37"/>
        <v>-</v>
      </c>
      <c r="F611" s="49" t="str">
        <f t="shared" si="38"/>
        <v>-</v>
      </c>
      <c r="G611" s="49" t="str">
        <f t="shared" si="39"/>
        <v>-</v>
      </c>
      <c r="H611" s="54" t="str">
        <f t="shared" si="40"/>
        <v>请在此位置填入税率</v>
      </c>
    </row>
    <row r="612" s="40" customFormat="1" spans="1:8">
      <c r="A612" s="41"/>
      <c r="B612" s="41"/>
      <c r="C612" s="41"/>
      <c r="D612" s="49" t="str">
        <f>IFERROR(VLOOKUP($C612,商品分类目录查找!$A:$B,2,0),"-")</f>
        <v>-</v>
      </c>
      <c r="E612" s="56" t="str">
        <f t="shared" si="37"/>
        <v>-</v>
      </c>
      <c r="F612" s="49" t="str">
        <f t="shared" si="38"/>
        <v>-</v>
      </c>
      <c r="G612" s="49" t="str">
        <f t="shared" si="39"/>
        <v>-</v>
      </c>
      <c r="H612" s="54" t="str">
        <f t="shared" si="40"/>
        <v>请在此位置填入税率</v>
      </c>
    </row>
    <row r="613" s="40" customFormat="1" spans="1:8">
      <c r="A613" s="41"/>
      <c r="B613" s="41"/>
      <c r="C613" s="41"/>
      <c r="D613" s="49" t="str">
        <f>IFERROR(VLOOKUP($C613,商品分类目录查找!$A:$B,2,0),"-")</f>
        <v>-</v>
      </c>
      <c r="E613" s="56" t="str">
        <f t="shared" si="37"/>
        <v>-</v>
      </c>
      <c r="F613" s="49" t="str">
        <f t="shared" si="38"/>
        <v>-</v>
      </c>
      <c r="G613" s="49" t="str">
        <f t="shared" si="39"/>
        <v>-</v>
      </c>
      <c r="H613" s="54" t="str">
        <f t="shared" si="40"/>
        <v>请在此位置填入税率</v>
      </c>
    </row>
    <row r="614" s="40" customFormat="1" spans="1:8">
      <c r="A614" s="41"/>
      <c r="B614" s="41"/>
      <c r="C614" s="41"/>
      <c r="D614" s="49" t="str">
        <f>IFERROR(VLOOKUP($C614,商品分类目录查找!$A:$B,2,0),"-")</f>
        <v>-</v>
      </c>
      <c r="E614" s="56" t="str">
        <f t="shared" si="37"/>
        <v>-</v>
      </c>
      <c r="F614" s="49" t="str">
        <f t="shared" si="38"/>
        <v>-</v>
      </c>
      <c r="G614" s="49" t="str">
        <f t="shared" si="39"/>
        <v>-</v>
      </c>
      <c r="H614" s="54" t="str">
        <f t="shared" si="40"/>
        <v>请在此位置填入税率</v>
      </c>
    </row>
    <row r="615" s="40" customFormat="1" spans="1:8">
      <c r="A615" s="41"/>
      <c r="B615" s="41"/>
      <c r="C615" s="41"/>
      <c r="D615" s="49" t="str">
        <f>IFERROR(VLOOKUP($C615,商品分类目录查找!$A:$B,2,0),"-")</f>
        <v>-</v>
      </c>
      <c r="E615" s="56" t="str">
        <f t="shared" si="37"/>
        <v>-</v>
      </c>
      <c r="F615" s="49" t="str">
        <f t="shared" si="38"/>
        <v>-</v>
      </c>
      <c r="G615" s="49" t="str">
        <f t="shared" si="39"/>
        <v>-</v>
      </c>
      <c r="H615" s="54" t="str">
        <f t="shared" si="40"/>
        <v>请在此位置填入税率</v>
      </c>
    </row>
    <row r="616" s="40" customFormat="1" spans="1:8">
      <c r="A616" s="41"/>
      <c r="B616" s="41"/>
      <c r="C616" s="41"/>
      <c r="D616" s="49" t="str">
        <f>IFERROR(VLOOKUP($C616,商品分类目录查找!$A:$B,2,0),"-")</f>
        <v>-</v>
      </c>
      <c r="E616" s="56" t="str">
        <f t="shared" si="37"/>
        <v>-</v>
      </c>
      <c r="F616" s="49" t="str">
        <f t="shared" si="38"/>
        <v>-</v>
      </c>
      <c r="G616" s="49" t="str">
        <f t="shared" si="39"/>
        <v>-</v>
      </c>
      <c r="H616" s="54" t="str">
        <f t="shared" si="40"/>
        <v>请在此位置填入税率</v>
      </c>
    </row>
    <row r="617" s="40" customFormat="1" spans="1:8">
      <c r="A617" s="41"/>
      <c r="B617" s="41"/>
      <c r="C617" s="41"/>
      <c r="D617" s="49" t="str">
        <f>IFERROR(VLOOKUP($C617,商品分类目录查找!$A:$B,2,0),"-")</f>
        <v>-</v>
      </c>
      <c r="E617" s="56" t="str">
        <f t="shared" si="37"/>
        <v>-</v>
      </c>
      <c r="F617" s="49" t="str">
        <f t="shared" si="38"/>
        <v>-</v>
      </c>
      <c r="G617" s="49" t="str">
        <f t="shared" si="39"/>
        <v>-</v>
      </c>
      <c r="H617" s="54" t="str">
        <f t="shared" si="40"/>
        <v>请在此位置填入税率</v>
      </c>
    </row>
    <row r="618" s="40" customFormat="1" spans="1:8">
      <c r="A618" s="41"/>
      <c r="B618" s="41"/>
      <c r="C618" s="41"/>
      <c r="D618" s="49" t="str">
        <f>IFERROR(VLOOKUP($C618,商品分类目录查找!$A:$B,2,0),"-")</f>
        <v>-</v>
      </c>
      <c r="E618" s="56" t="str">
        <f t="shared" si="37"/>
        <v>-</v>
      </c>
      <c r="F618" s="49" t="str">
        <f t="shared" si="38"/>
        <v>-</v>
      </c>
      <c r="G618" s="49" t="str">
        <f t="shared" si="39"/>
        <v>-</v>
      </c>
      <c r="H618" s="54" t="str">
        <f t="shared" si="40"/>
        <v>请在此位置填入税率</v>
      </c>
    </row>
    <row r="619" s="40" customFormat="1" spans="1:8">
      <c r="A619" s="41"/>
      <c r="B619" s="41"/>
      <c r="C619" s="41"/>
      <c r="D619" s="49" t="str">
        <f>IFERROR(VLOOKUP($C619,商品分类目录查找!$A:$B,2,0),"-")</f>
        <v>-</v>
      </c>
      <c r="E619" s="56" t="str">
        <f t="shared" si="37"/>
        <v>-</v>
      </c>
      <c r="F619" s="49" t="str">
        <f t="shared" si="38"/>
        <v>-</v>
      </c>
      <c r="G619" s="49" t="str">
        <f t="shared" si="39"/>
        <v>-</v>
      </c>
      <c r="H619" s="54" t="str">
        <f t="shared" si="40"/>
        <v>请在此位置填入税率</v>
      </c>
    </row>
    <row r="620" s="40" customFormat="1" spans="1:8">
      <c r="A620" s="41"/>
      <c r="B620" s="41"/>
      <c r="C620" s="41"/>
      <c r="D620" s="49" t="str">
        <f>IFERROR(VLOOKUP($C620,商品分类目录查找!$A:$B,2,0),"-")</f>
        <v>-</v>
      </c>
      <c r="E620" s="56" t="str">
        <f t="shared" si="37"/>
        <v>-</v>
      </c>
      <c r="F620" s="49" t="str">
        <f t="shared" si="38"/>
        <v>-</v>
      </c>
      <c r="G620" s="49" t="str">
        <f t="shared" si="39"/>
        <v>-</v>
      </c>
      <c r="H620" s="54" t="str">
        <f t="shared" si="40"/>
        <v>请在此位置填入税率</v>
      </c>
    </row>
    <row r="621" s="40" customFormat="1" spans="1:8">
      <c r="A621" s="41"/>
      <c r="B621" s="41"/>
      <c r="C621" s="41"/>
      <c r="D621" s="49" t="str">
        <f>IFERROR(VLOOKUP($C621,商品分类目录查找!$A:$B,2,0),"-")</f>
        <v>-</v>
      </c>
      <c r="E621" s="56" t="str">
        <f t="shared" si="37"/>
        <v>-</v>
      </c>
      <c r="F621" s="49" t="str">
        <f t="shared" si="38"/>
        <v>-</v>
      </c>
      <c r="G621" s="49" t="str">
        <f t="shared" si="39"/>
        <v>-</v>
      </c>
      <c r="H621" s="54" t="str">
        <f t="shared" si="40"/>
        <v>请在此位置填入税率</v>
      </c>
    </row>
    <row r="622" s="40" customFormat="1" spans="1:8">
      <c r="A622" s="41"/>
      <c r="B622" s="41"/>
      <c r="C622" s="41"/>
      <c r="D622" s="49" t="str">
        <f>IFERROR(VLOOKUP($C622,商品分类目录查找!$A:$B,2,0),"-")</f>
        <v>-</v>
      </c>
      <c r="E622" s="56" t="str">
        <f t="shared" si="37"/>
        <v>-</v>
      </c>
      <c r="F622" s="49" t="str">
        <f t="shared" si="38"/>
        <v>-</v>
      </c>
      <c r="G622" s="49" t="str">
        <f t="shared" si="39"/>
        <v>-</v>
      </c>
      <c r="H622" s="54" t="str">
        <f t="shared" si="40"/>
        <v>请在此位置填入税率</v>
      </c>
    </row>
    <row r="623" s="40" customFormat="1" spans="1:8">
      <c r="A623" s="41"/>
      <c r="B623" s="41"/>
      <c r="C623" s="41"/>
      <c r="D623" s="49" t="str">
        <f>IFERROR(VLOOKUP($C623,商品分类目录查找!$A:$B,2,0),"-")</f>
        <v>-</v>
      </c>
      <c r="E623" s="56" t="str">
        <f t="shared" si="37"/>
        <v>-</v>
      </c>
      <c r="F623" s="49" t="str">
        <f t="shared" si="38"/>
        <v>-</v>
      </c>
      <c r="G623" s="49" t="str">
        <f t="shared" si="39"/>
        <v>-</v>
      </c>
      <c r="H623" s="54" t="str">
        <f t="shared" si="40"/>
        <v>请在此位置填入税率</v>
      </c>
    </row>
    <row r="624" s="40" customFormat="1" spans="1:8">
      <c r="A624" s="41"/>
      <c r="B624" s="41"/>
      <c r="C624" s="41"/>
      <c r="D624" s="49" t="str">
        <f>IFERROR(VLOOKUP($C624,商品分类目录查找!$A:$B,2,0),"-")</f>
        <v>-</v>
      </c>
      <c r="E624" s="56" t="str">
        <f t="shared" si="37"/>
        <v>-</v>
      </c>
      <c r="F624" s="49" t="str">
        <f t="shared" si="38"/>
        <v>-</v>
      </c>
      <c r="G624" s="49" t="str">
        <f t="shared" si="39"/>
        <v>-</v>
      </c>
      <c r="H624" s="54" t="str">
        <f t="shared" si="40"/>
        <v>请在此位置填入税率</v>
      </c>
    </row>
    <row r="625" s="40" customFormat="1" spans="1:8">
      <c r="A625" s="41"/>
      <c r="B625" s="41"/>
      <c r="C625" s="41"/>
      <c r="D625" s="49" t="str">
        <f>IFERROR(VLOOKUP($C625,商品分类目录查找!$A:$B,2,0),"-")</f>
        <v>-</v>
      </c>
      <c r="E625" s="56" t="str">
        <f t="shared" si="37"/>
        <v>-</v>
      </c>
      <c r="F625" s="49" t="str">
        <f t="shared" si="38"/>
        <v>-</v>
      </c>
      <c r="G625" s="49" t="str">
        <f t="shared" si="39"/>
        <v>-</v>
      </c>
      <c r="H625" s="54" t="str">
        <f t="shared" si="40"/>
        <v>请在此位置填入税率</v>
      </c>
    </row>
    <row r="626" s="40" customFormat="1" spans="1:8">
      <c r="A626" s="41"/>
      <c r="B626" s="41"/>
      <c r="C626" s="41"/>
      <c r="D626" s="49" t="str">
        <f>IFERROR(VLOOKUP($C626,商品分类目录查找!$A:$B,2,0),"-")</f>
        <v>-</v>
      </c>
      <c r="E626" s="56" t="str">
        <f t="shared" si="37"/>
        <v>-</v>
      </c>
      <c r="F626" s="49" t="str">
        <f t="shared" si="38"/>
        <v>-</v>
      </c>
      <c r="G626" s="49" t="str">
        <f t="shared" si="39"/>
        <v>-</v>
      </c>
      <c r="H626" s="54" t="str">
        <f t="shared" si="40"/>
        <v>请在此位置填入税率</v>
      </c>
    </row>
    <row r="627" s="40" customFormat="1" spans="1:8">
      <c r="A627" s="41"/>
      <c r="B627" s="41"/>
      <c r="C627" s="41"/>
      <c r="D627" s="49" t="str">
        <f>IFERROR(VLOOKUP($C627,商品分类目录查找!$A:$B,2,0),"-")</f>
        <v>-</v>
      </c>
      <c r="E627" s="56" t="str">
        <f t="shared" si="37"/>
        <v>-</v>
      </c>
      <c r="F627" s="49" t="str">
        <f t="shared" si="38"/>
        <v>-</v>
      </c>
      <c r="G627" s="49" t="str">
        <f t="shared" si="39"/>
        <v>-</v>
      </c>
      <c r="H627" s="54" t="str">
        <f t="shared" si="40"/>
        <v>请在此位置填入税率</v>
      </c>
    </row>
    <row r="628" s="40" customFormat="1" spans="1:8">
      <c r="A628" s="41"/>
      <c r="B628" s="41"/>
      <c r="C628" s="41"/>
      <c r="D628" s="49" t="str">
        <f>IFERROR(VLOOKUP($C628,商品分类目录查找!$A:$B,2,0),"-")</f>
        <v>-</v>
      </c>
      <c r="E628" s="56" t="str">
        <f t="shared" si="37"/>
        <v>-</v>
      </c>
      <c r="F628" s="49" t="str">
        <f t="shared" si="38"/>
        <v>-</v>
      </c>
      <c r="G628" s="49" t="str">
        <f t="shared" si="39"/>
        <v>-</v>
      </c>
      <c r="H628" s="54" t="str">
        <f t="shared" si="40"/>
        <v>请在此位置填入税率</v>
      </c>
    </row>
    <row r="629" s="40" customFormat="1" spans="1:8">
      <c r="A629" s="41"/>
      <c r="B629" s="41"/>
      <c r="C629" s="41"/>
      <c r="D629" s="49" t="str">
        <f>IFERROR(VLOOKUP($C629,商品分类目录查找!$A:$B,2,0),"-")</f>
        <v>-</v>
      </c>
      <c r="E629" s="56" t="str">
        <f t="shared" si="37"/>
        <v>-</v>
      </c>
      <c r="F629" s="49" t="str">
        <f t="shared" si="38"/>
        <v>-</v>
      </c>
      <c r="G629" s="49" t="str">
        <f t="shared" si="39"/>
        <v>-</v>
      </c>
      <c r="H629" s="54" t="str">
        <f t="shared" si="40"/>
        <v>请在此位置填入税率</v>
      </c>
    </row>
    <row r="630" s="40" customFormat="1" spans="1:8">
      <c r="A630" s="41"/>
      <c r="B630" s="41"/>
      <c r="C630" s="41"/>
      <c r="D630" s="49" t="str">
        <f>IFERROR(VLOOKUP($C630,商品分类目录查找!$A:$B,2,0),"-")</f>
        <v>-</v>
      </c>
      <c r="E630" s="56" t="str">
        <f t="shared" si="37"/>
        <v>-</v>
      </c>
      <c r="F630" s="49" t="str">
        <f t="shared" si="38"/>
        <v>-</v>
      </c>
      <c r="G630" s="49" t="str">
        <f t="shared" si="39"/>
        <v>-</v>
      </c>
      <c r="H630" s="54" t="str">
        <f t="shared" si="40"/>
        <v>请在此位置填入税率</v>
      </c>
    </row>
    <row r="631" s="40" customFormat="1" spans="1:8">
      <c r="A631" s="41"/>
      <c r="B631" s="41"/>
      <c r="C631" s="41"/>
      <c r="D631" s="49" t="str">
        <f>IFERROR(VLOOKUP($C631,商品分类目录查找!$A:$B,2,0),"-")</f>
        <v>-</v>
      </c>
      <c r="E631" s="56" t="str">
        <f t="shared" si="37"/>
        <v>-</v>
      </c>
      <c r="F631" s="49" t="str">
        <f t="shared" si="38"/>
        <v>-</v>
      </c>
      <c r="G631" s="49" t="str">
        <f t="shared" si="39"/>
        <v>-</v>
      </c>
      <c r="H631" s="54" t="str">
        <f t="shared" si="40"/>
        <v>请在此位置填入税率</v>
      </c>
    </row>
    <row r="632" s="40" customFormat="1" spans="1:8">
      <c r="A632" s="41"/>
      <c r="B632" s="41"/>
      <c r="C632" s="41"/>
      <c r="D632" s="49" t="str">
        <f>IFERROR(VLOOKUP($C632,商品分类目录查找!$A:$B,2,0),"-")</f>
        <v>-</v>
      </c>
      <c r="E632" s="56" t="str">
        <f t="shared" si="37"/>
        <v>-</v>
      </c>
      <c r="F632" s="49" t="str">
        <f t="shared" si="38"/>
        <v>-</v>
      </c>
      <c r="G632" s="49" t="str">
        <f t="shared" si="39"/>
        <v>-</v>
      </c>
      <c r="H632" s="54" t="str">
        <f t="shared" si="40"/>
        <v>请在此位置填入税率</v>
      </c>
    </row>
    <row r="633" s="40" customFormat="1" spans="1:8">
      <c r="A633" s="41"/>
      <c r="B633" s="41"/>
      <c r="C633" s="41"/>
      <c r="D633" s="49" t="str">
        <f>IFERROR(VLOOKUP($C633,商品分类目录查找!$A:$B,2,0),"-")</f>
        <v>-</v>
      </c>
      <c r="E633" s="56" t="str">
        <f t="shared" si="37"/>
        <v>-</v>
      </c>
      <c r="F633" s="49" t="str">
        <f t="shared" si="38"/>
        <v>-</v>
      </c>
      <c r="G633" s="49" t="str">
        <f t="shared" si="39"/>
        <v>-</v>
      </c>
      <c r="H633" s="54" t="str">
        <f t="shared" si="40"/>
        <v>请在此位置填入税率</v>
      </c>
    </row>
    <row r="634" s="40" customFormat="1" spans="1:8">
      <c r="A634" s="41"/>
      <c r="B634" s="41"/>
      <c r="C634" s="41"/>
      <c r="D634" s="49" t="str">
        <f>IFERROR(VLOOKUP($C634,商品分类目录查找!$A:$B,2,0),"-")</f>
        <v>-</v>
      </c>
      <c r="E634" s="56" t="str">
        <f t="shared" si="37"/>
        <v>-</v>
      </c>
      <c r="F634" s="49" t="str">
        <f t="shared" si="38"/>
        <v>-</v>
      </c>
      <c r="G634" s="49" t="str">
        <f t="shared" si="39"/>
        <v>-</v>
      </c>
      <c r="H634" s="54" t="str">
        <f t="shared" si="40"/>
        <v>请在此位置填入税率</v>
      </c>
    </row>
    <row r="635" s="40" customFormat="1" spans="1:8">
      <c r="A635" s="41"/>
      <c r="B635" s="41"/>
      <c r="C635" s="41"/>
      <c r="D635" s="49" t="str">
        <f>IFERROR(VLOOKUP($C635,商品分类目录查找!$A:$B,2,0),"-")</f>
        <v>-</v>
      </c>
      <c r="E635" s="56" t="str">
        <f t="shared" si="37"/>
        <v>-</v>
      </c>
      <c r="F635" s="49" t="str">
        <f t="shared" si="38"/>
        <v>-</v>
      </c>
      <c r="G635" s="49" t="str">
        <f t="shared" si="39"/>
        <v>-</v>
      </c>
      <c r="H635" s="54" t="str">
        <f t="shared" si="40"/>
        <v>请在此位置填入税率</v>
      </c>
    </row>
    <row r="636" s="40" customFormat="1" spans="1:8">
      <c r="A636" s="41"/>
      <c r="B636" s="41"/>
      <c r="C636" s="41"/>
      <c r="D636" s="49" t="str">
        <f>IFERROR(VLOOKUP($C636,商品分类目录查找!$A:$B,2,0),"-")</f>
        <v>-</v>
      </c>
      <c r="E636" s="56" t="str">
        <f t="shared" si="37"/>
        <v>-</v>
      </c>
      <c r="F636" s="49" t="str">
        <f t="shared" si="38"/>
        <v>-</v>
      </c>
      <c r="G636" s="49" t="str">
        <f t="shared" si="39"/>
        <v>-</v>
      </c>
      <c r="H636" s="54" t="str">
        <f t="shared" si="40"/>
        <v>请在此位置填入税率</v>
      </c>
    </row>
    <row r="637" s="40" customFormat="1" spans="1:8">
      <c r="A637" s="41"/>
      <c r="B637" s="41"/>
      <c r="C637" s="41"/>
      <c r="D637" s="49" t="str">
        <f>IFERROR(VLOOKUP($C637,商品分类目录查找!$A:$B,2,0),"-")</f>
        <v>-</v>
      </c>
      <c r="E637" s="56" t="str">
        <f t="shared" si="37"/>
        <v>-</v>
      </c>
      <c r="F637" s="49" t="str">
        <f t="shared" si="38"/>
        <v>-</v>
      </c>
      <c r="G637" s="49" t="str">
        <f t="shared" si="39"/>
        <v>-</v>
      </c>
      <c r="H637" s="54" t="str">
        <f t="shared" si="40"/>
        <v>请在此位置填入税率</v>
      </c>
    </row>
    <row r="638" s="40" customFormat="1" spans="1:8">
      <c r="A638" s="41"/>
      <c r="B638" s="41"/>
      <c r="C638" s="41"/>
      <c r="D638" s="49" t="str">
        <f>IFERROR(VLOOKUP($C638,商品分类目录查找!$A:$B,2,0),"-")</f>
        <v>-</v>
      </c>
      <c r="E638" s="56" t="str">
        <f t="shared" si="37"/>
        <v>-</v>
      </c>
      <c r="F638" s="49" t="str">
        <f t="shared" si="38"/>
        <v>-</v>
      </c>
      <c r="G638" s="49" t="str">
        <f t="shared" si="39"/>
        <v>-</v>
      </c>
      <c r="H638" s="54" t="str">
        <f t="shared" si="40"/>
        <v>请在此位置填入税率</v>
      </c>
    </row>
    <row r="639" s="40" customFormat="1" spans="1:8">
      <c r="A639" s="41"/>
      <c r="B639" s="41"/>
      <c r="C639" s="41"/>
      <c r="D639" s="49" t="str">
        <f>IFERROR(VLOOKUP($C639,商品分类目录查找!$A:$B,2,0),"-")</f>
        <v>-</v>
      </c>
      <c r="E639" s="56" t="str">
        <f t="shared" si="37"/>
        <v>-</v>
      </c>
      <c r="F639" s="49" t="str">
        <f t="shared" si="38"/>
        <v>-</v>
      </c>
      <c r="G639" s="49" t="str">
        <f t="shared" si="39"/>
        <v>-</v>
      </c>
      <c r="H639" s="54" t="str">
        <f t="shared" si="40"/>
        <v>请在此位置填入税率</v>
      </c>
    </row>
    <row r="640" s="40" customFormat="1" spans="1:8">
      <c r="A640" s="41"/>
      <c r="B640" s="41"/>
      <c r="C640" s="41"/>
      <c r="D640" s="49" t="str">
        <f>IFERROR(VLOOKUP($C640,商品分类目录查找!$A:$B,2,0),"-")</f>
        <v>-</v>
      </c>
      <c r="E640" s="56" t="str">
        <f t="shared" si="37"/>
        <v>-</v>
      </c>
      <c r="F640" s="49" t="str">
        <f t="shared" si="38"/>
        <v>-</v>
      </c>
      <c r="G640" s="49" t="str">
        <f t="shared" si="39"/>
        <v>-</v>
      </c>
      <c r="H640" s="54" t="str">
        <f t="shared" si="40"/>
        <v>请在此位置填入税率</v>
      </c>
    </row>
    <row r="641" s="40" customFormat="1" spans="1:8">
      <c r="A641" s="41"/>
      <c r="B641" s="41"/>
      <c r="C641" s="41"/>
      <c r="D641" s="49" t="str">
        <f>IFERROR(VLOOKUP($C641,商品分类目录查找!$A:$B,2,0),"-")</f>
        <v>-</v>
      </c>
      <c r="E641" s="56" t="str">
        <f t="shared" si="37"/>
        <v>-</v>
      </c>
      <c r="F641" s="49" t="str">
        <f t="shared" si="38"/>
        <v>-</v>
      </c>
      <c r="G641" s="49" t="str">
        <f t="shared" si="39"/>
        <v>-</v>
      </c>
      <c r="H641" s="54" t="str">
        <f t="shared" si="40"/>
        <v>请在此位置填入税率</v>
      </c>
    </row>
    <row r="642" s="40" customFormat="1" spans="1:8">
      <c r="A642" s="41"/>
      <c r="B642" s="41"/>
      <c r="C642" s="41"/>
      <c r="D642" s="49" t="str">
        <f>IFERROR(VLOOKUP($C642,商品分类目录查找!$A:$B,2,0),"-")</f>
        <v>-</v>
      </c>
      <c r="E642" s="56" t="str">
        <f t="shared" ref="E642:E705" si="41">LEFT(D642,4)</f>
        <v>-</v>
      </c>
      <c r="F642" s="49" t="str">
        <f t="shared" ref="F642:F705" si="42">LEFT($D642,3)</f>
        <v>-</v>
      </c>
      <c r="G642" s="49" t="str">
        <f t="shared" ref="G642:G705" si="43">LEFT($D642,2)</f>
        <v>-</v>
      </c>
      <c r="H642" s="54" t="str">
        <f t="shared" si="40"/>
        <v>请在此位置填入税率</v>
      </c>
    </row>
    <row r="643" s="40" customFormat="1" spans="1:8">
      <c r="A643" s="41"/>
      <c r="B643" s="41"/>
      <c r="C643" s="41"/>
      <c r="D643" s="49" t="str">
        <f>IFERROR(VLOOKUP($C643,商品分类目录查找!$A:$B,2,0),"-")</f>
        <v>-</v>
      </c>
      <c r="E643" s="56" t="str">
        <f t="shared" si="41"/>
        <v>-</v>
      </c>
      <c r="F643" s="49" t="str">
        <f t="shared" si="42"/>
        <v>-</v>
      </c>
      <c r="G643" s="49" t="str">
        <f t="shared" si="43"/>
        <v>-</v>
      </c>
      <c r="H643" s="54" t="str">
        <f t="shared" si="40"/>
        <v>请在此位置填入税率</v>
      </c>
    </row>
    <row r="644" s="40" customFormat="1" spans="1:8">
      <c r="A644" s="41"/>
      <c r="B644" s="41"/>
      <c r="C644" s="41"/>
      <c r="D644" s="49" t="str">
        <f>IFERROR(VLOOKUP($C644,商品分类目录查找!$A:$B,2,0),"-")</f>
        <v>-</v>
      </c>
      <c r="E644" s="56" t="str">
        <f t="shared" si="41"/>
        <v>-</v>
      </c>
      <c r="F644" s="49" t="str">
        <f t="shared" si="42"/>
        <v>-</v>
      </c>
      <c r="G644" s="49" t="str">
        <f t="shared" si="43"/>
        <v>-</v>
      </c>
      <c r="H644" s="54" t="str">
        <f t="shared" si="40"/>
        <v>请在此位置填入税率</v>
      </c>
    </row>
    <row r="645" s="40" customFormat="1" spans="1:8">
      <c r="A645" s="41"/>
      <c r="B645" s="41"/>
      <c r="C645" s="41"/>
      <c r="D645" s="49" t="str">
        <f>IFERROR(VLOOKUP($C645,商品分类目录查找!$A:$B,2,0),"-")</f>
        <v>-</v>
      </c>
      <c r="E645" s="56" t="str">
        <f t="shared" si="41"/>
        <v>-</v>
      </c>
      <c r="F645" s="49" t="str">
        <f t="shared" si="42"/>
        <v>-</v>
      </c>
      <c r="G645" s="49" t="str">
        <f t="shared" si="43"/>
        <v>-</v>
      </c>
      <c r="H645" s="54" t="str">
        <f t="shared" si="40"/>
        <v>请在此位置填入税率</v>
      </c>
    </row>
    <row r="646" s="40" customFormat="1" spans="1:8">
      <c r="A646" s="41"/>
      <c r="B646" s="41"/>
      <c r="C646" s="41"/>
      <c r="D646" s="49" t="str">
        <f>IFERROR(VLOOKUP($C646,商品分类目录查找!$A:$B,2,0),"-")</f>
        <v>-</v>
      </c>
      <c r="E646" s="56" t="str">
        <f t="shared" si="41"/>
        <v>-</v>
      </c>
      <c r="F646" s="49" t="str">
        <f t="shared" si="42"/>
        <v>-</v>
      </c>
      <c r="G646" s="49" t="str">
        <f t="shared" si="43"/>
        <v>-</v>
      </c>
      <c r="H646" s="54" t="str">
        <f t="shared" si="40"/>
        <v>请在此位置填入税率</v>
      </c>
    </row>
    <row r="647" s="40" customFormat="1" spans="1:8">
      <c r="A647" s="41"/>
      <c r="B647" s="41"/>
      <c r="C647" s="41"/>
      <c r="D647" s="49" t="str">
        <f>IFERROR(VLOOKUP($C647,商品分类目录查找!$A:$B,2,0),"-")</f>
        <v>-</v>
      </c>
      <c r="E647" s="56" t="str">
        <f t="shared" si="41"/>
        <v>-</v>
      </c>
      <c r="F647" s="49" t="str">
        <f t="shared" si="42"/>
        <v>-</v>
      </c>
      <c r="G647" s="49" t="str">
        <f t="shared" si="43"/>
        <v>-</v>
      </c>
      <c r="H647" s="54" t="str">
        <f t="shared" si="40"/>
        <v>请在此位置填入税率</v>
      </c>
    </row>
    <row r="648" s="40" customFormat="1" spans="1:8">
      <c r="A648" s="41"/>
      <c r="B648" s="41"/>
      <c r="C648" s="41"/>
      <c r="D648" s="49" t="str">
        <f>IFERROR(VLOOKUP($C648,商品分类目录查找!$A:$B,2,0),"-")</f>
        <v>-</v>
      </c>
      <c r="E648" s="56" t="str">
        <f t="shared" si="41"/>
        <v>-</v>
      </c>
      <c r="F648" s="49" t="str">
        <f t="shared" si="42"/>
        <v>-</v>
      </c>
      <c r="G648" s="49" t="str">
        <f t="shared" si="43"/>
        <v>-</v>
      </c>
      <c r="H648" s="54" t="str">
        <f t="shared" si="40"/>
        <v>请在此位置填入税率</v>
      </c>
    </row>
    <row r="649" s="40" customFormat="1" spans="1:8">
      <c r="A649" s="41"/>
      <c r="B649" s="41"/>
      <c r="C649" s="41"/>
      <c r="D649" s="49" t="str">
        <f>IFERROR(VLOOKUP($C649,商品分类目录查找!$A:$B,2,0),"-")</f>
        <v>-</v>
      </c>
      <c r="E649" s="56" t="str">
        <f t="shared" si="41"/>
        <v>-</v>
      </c>
      <c r="F649" s="49" t="str">
        <f t="shared" si="42"/>
        <v>-</v>
      </c>
      <c r="G649" s="49" t="str">
        <f t="shared" si="43"/>
        <v>-</v>
      </c>
      <c r="H649" s="54" t="str">
        <f t="shared" si="40"/>
        <v>请在此位置填入税率</v>
      </c>
    </row>
    <row r="650" s="40" customFormat="1" spans="1:8">
      <c r="A650" s="41"/>
      <c r="B650" s="41"/>
      <c r="C650" s="41"/>
      <c r="D650" s="49" t="str">
        <f>IFERROR(VLOOKUP($C650,商品分类目录查找!$A:$B,2,0),"-")</f>
        <v>-</v>
      </c>
      <c r="E650" s="56" t="str">
        <f t="shared" si="41"/>
        <v>-</v>
      </c>
      <c r="F650" s="49" t="str">
        <f t="shared" si="42"/>
        <v>-</v>
      </c>
      <c r="G650" s="49" t="str">
        <f t="shared" si="43"/>
        <v>-</v>
      </c>
      <c r="H650" s="54" t="str">
        <f t="shared" si="40"/>
        <v>请在此位置填入税率</v>
      </c>
    </row>
    <row r="651" s="40" customFormat="1" spans="1:8">
      <c r="A651" s="41"/>
      <c r="B651" s="41"/>
      <c r="C651" s="41"/>
      <c r="D651" s="49" t="str">
        <f>IFERROR(VLOOKUP($C651,商品分类目录查找!$A:$B,2,0),"-")</f>
        <v>-</v>
      </c>
      <c r="E651" s="56" t="str">
        <f t="shared" si="41"/>
        <v>-</v>
      </c>
      <c r="F651" s="49" t="str">
        <f t="shared" si="42"/>
        <v>-</v>
      </c>
      <c r="G651" s="49" t="str">
        <f t="shared" si="43"/>
        <v>-</v>
      </c>
      <c r="H651" s="54" t="str">
        <f t="shared" si="40"/>
        <v>请在此位置填入税率</v>
      </c>
    </row>
    <row r="652" s="40" customFormat="1" spans="1:8">
      <c r="A652" s="41"/>
      <c r="B652" s="41"/>
      <c r="C652" s="41"/>
      <c r="D652" s="49" t="str">
        <f>IFERROR(VLOOKUP($C652,商品分类目录查找!$A:$B,2,0),"-")</f>
        <v>-</v>
      </c>
      <c r="E652" s="56" t="str">
        <f t="shared" si="41"/>
        <v>-</v>
      </c>
      <c r="F652" s="49" t="str">
        <f t="shared" si="42"/>
        <v>-</v>
      </c>
      <c r="G652" s="49" t="str">
        <f t="shared" si="43"/>
        <v>-</v>
      </c>
      <c r="H652" s="54" t="str">
        <f t="shared" si="40"/>
        <v>请在此位置填入税率</v>
      </c>
    </row>
    <row r="653" s="40" customFormat="1" spans="1:8">
      <c r="A653" s="41"/>
      <c r="B653" s="41"/>
      <c r="C653" s="41"/>
      <c r="D653" s="49" t="str">
        <f>IFERROR(VLOOKUP($C653,商品分类目录查找!$A:$B,2,0),"-")</f>
        <v>-</v>
      </c>
      <c r="E653" s="56" t="str">
        <f t="shared" si="41"/>
        <v>-</v>
      </c>
      <c r="F653" s="49" t="str">
        <f t="shared" si="42"/>
        <v>-</v>
      </c>
      <c r="G653" s="49" t="str">
        <f t="shared" si="43"/>
        <v>-</v>
      </c>
      <c r="H653" s="54" t="str">
        <f t="shared" si="40"/>
        <v>请在此位置填入税率</v>
      </c>
    </row>
    <row r="654" s="40" customFormat="1" spans="1:8">
      <c r="A654" s="41"/>
      <c r="B654" s="41"/>
      <c r="C654" s="41"/>
      <c r="D654" s="49" t="str">
        <f>IFERROR(VLOOKUP($C654,商品分类目录查找!$A:$B,2,0),"-")</f>
        <v>-</v>
      </c>
      <c r="E654" s="56" t="str">
        <f t="shared" si="41"/>
        <v>-</v>
      </c>
      <c r="F654" s="49" t="str">
        <f t="shared" si="42"/>
        <v>-</v>
      </c>
      <c r="G654" s="49" t="str">
        <f t="shared" si="43"/>
        <v>-</v>
      </c>
      <c r="H654" s="54" t="str">
        <f t="shared" si="40"/>
        <v>请在此位置填入税率</v>
      </c>
    </row>
    <row r="655" s="40" customFormat="1" spans="1:8">
      <c r="A655" s="41"/>
      <c r="B655" s="41"/>
      <c r="C655" s="41"/>
      <c r="D655" s="49" t="str">
        <f>IFERROR(VLOOKUP($C655,商品分类目录查找!$A:$B,2,0),"-")</f>
        <v>-</v>
      </c>
      <c r="E655" s="56" t="str">
        <f t="shared" si="41"/>
        <v>-</v>
      </c>
      <c r="F655" s="49" t="str">
        <f t="shared" si="42"/>
        <v>-</v>
      </c>
      <c r="G655" s="49" t="str">
        <f t="shared" si="43"/>
        <v>-</v>
      </c>
      <c r="H655" s="54" t="str">
        <f t="shared" ref="H655:H718" si="44">IF(B655="","请在此位置填入税率","-")</f>
        <v>请在此位置填入税率</v>
      </c>
    </row>
    <row r="656" s="40" customFormat="1" spans="1:8">
      <c r="A656" s="41"/>
      <c r="B656" s="41"/>
      <c r="C656" s="41"/>
      <c r="D656" s="49" t="str">
        <f>IFERROR(VLOOKUP($C656,商品分类目录查找!$A:$B,2,0),"-")</f>
        <v>-</v>
      </c>
      <c r="E656" s="56" t="str">
        <f t="shared" si="41"/>
        <v>-</v>
      </c>
      <c r="F656" s="49" t="str">
        <f t="shared" si="42"/>
        <v>-</v>
      </c>
      <c r="G656" s="49" t="str">
        <f t="shared" si="43"/>
        <v>-</v>
      </c>
      <c r="H656" s="54" t="str">
        <f t="shared" si="44"/>
        <v>请在此位置填入税率</v>
      </c>
    </row>
    <row r="657" s="40" customFormat="1" spans="1:8">
      <c r="A657" s="41"/>
      <c r="B657" s="41"/>
      <c r="C657" s="41"/>
      <c r="D657" s="49" t="str">
        <f>IFERROR(VLOOKUP($C657,商品分类目录查找!$A:$B,2,0),"-")</f>
        <v>-</v>
      </c>
      <c r="E657" s="56" t="str">
        <f t="shared" si="41"/>
        <v>-</v>
      </c>
      <c r="F657" s="49" t="str">
        <f t="shared" si="42"/>
        <v>-</v>
      </c>
      <c r="G657" s="49" t="str">
        <f t="shared" si="43"/>
        <v>-</v>
      </c>
      <c r="H657" s="54" t="str">
        <f t="shared" si="44"/>
        <v>请在此位置填入税率</v>
      </c>
    </row>
    <row r="658" s="40" customFormat="1" spans="1:8">
      <c r="A658" s="41"/>
      <c r="B658" s="41"/>
      <c r="C658" s="41"/>
      <c r="D658" s="49" t="str">
        <f>IFERROR(VLOOKUP($C658,商品分类目录查找!$A:$B,2,0),"-")</f>
        <v>-</v>
      </c>
      <c r="E658" s="56" t="str">
        <f t="shared" si="41"/>
        <v>-</v>
      </c>
      <c r="F658" s="49" t="str">
        <f t="shared" si="42"/>
        <v>-</v>
      </c>
      <c r="G658" s="49" t="str">
        <f t="shared" si="43"/>
        <v>-</v>
      </c>
      <c r="H658" s="54" t="str">
        <f t="shared" si="44"/>
        <v>请在此位置填入税率</v>
      </c>
    </row>
    <row r="659" s="40" customFormat="1" spans="1:8">
      <c r="A659" s="41"/>
      <c r="B659" s="41"/>
      <c r="C659" s="41"/>
      <c r="D659" s="49" t="str">
        <f>IFERROR(VLOOKUP($C659,商品分类目录查找!$A:$B,2,0),"-")</f>
        <v>-</v>
      </c>
      <c r="E659" s="56" t="str">
        <f t="shared" si="41"/>
        <v>-</v>
      </c>
      <c r="F659" s="49" t="str">
        <f t="shared" si="42"/>
        <v>-</v>
      </c>
      <c r="G659" s="49" t="str">
        <f t="shared" si="43"/>
        <v>-</v>
      </c>
      <c r="H659" s="54" t="str">
        <f t="shared" si="44"/>
        <v>请在此位置填入税率</v>
      </c>
    </row>
    <row r="660" s="40" customFormat="1" spans="1:8">
      <c r="A660" s="41"/>
      <c r="B660" s="41"/>
      <c r="C660" s="41"/>
      <c r="D660" s="49" t="str">
        <f>IFERROR(VLOOKUP($C660,商品分类目录查找!$A:$B,2,0),"-")</f>
        <v>-</v>
      </c>
      <c r="E660" s="56" t="str">
        <f t="shared" si="41"/>
        <v>-</v>
      </c>
      <c r="F660" s="49" t="str">
        <f t="shared" si="42"/>
        <v>-</v>
      </c>
      <c r="G660" s="49" t="str">
        <f t="shared" si="43"/>
        <v>-</v>
      </c>
      <c r="H660" s="54" t="str">
        <f t="shared" si="44"/>
        <v>请在此位置填入税率</v>
      </c>
    </row>
    <row r="661" s="40" customFormat="1" spans="1:8">
      <c r="A661" s="41"/>
      <c r="B661" s="41"/>
      <c r="C661" s="41"/>
      <c r="D661" s="49" t="str">
        <f>IFERROR(VLOOKUP($C661,商品分类目录查找!$A:$B,2,0),"-")</f>
        <v>-</v>
      </c>
      <c r="E661" s="56" t="str">
        <f t="shared" si="41"/>
        <v>-</v>
      </c>
      <c r="F661" s="49" t="str">
        <f t="shared" si="42"/>
        <v>-</v>
      </c>
      <c r="G661" s="49" t="str">
        <f t="shared" si="43"/>
        <v>-</v>
      </c>
      <c r="H661" s="54" t="str">
        <f t="shared" si="44"/>
        <v>请在此位置填入税率</v>
      </c>
    </row>
    <row r="662" s="40" customFormat="1" spans="1:8">
      <c r="A662" s="41"/>
      <c r="B662" s="41"/>
      <c r="C662" s="41"/>
      <c r="D662" s="49" t="str">
        <f>IFERROR(VLOOKUP($C662,商品分类目录查找!$A:$B,2,0),"-")</f>
        <v>-</v>
      </c>
      <c r="E662" s="56" t="str">
        <f t="shared" si="41"/>
        <v>-</v>
      </c>
      <c r="F662" s="49" t="str">
        <f t="shared" si="42"/>
        <v>-</v>
      </c>
      <c r="G662" s="49" t="str">
        <f t="shared" si="43"/>
        <v>-</v>
      </c>
      <c r="H662" s="54" t="str">
        <f t="shared" si="44"/>
        <v>请在此位置填入税率</v>
      </c>
    </row>
    <row r="663" s="40" customFormat="1" spans="1:8">
      <c r="A663" s="41"/>
      <c r="B663" s="41"/>
      <c r="C663" s="41"/>
      <c r="D663" s="49" t="str">
        <f>IFERROR(VLOOKUP($C663,商品分类目录查找!$A:$B,2,0),"-")</f>
        <v>-</v>
      </c>
      <c r="E663" s="56" t="str">
        <f t="shared" si="41"/>
        <v>-</v>
      </c>
      <c r="F663" s="49" t="str">
        <f t="shared" si="42"/>
        <v>-</v>
      </c>
      <c r="G663" s="49" t="str">
        <f t="shared" si="43"/>
        <v>-</v>
      </c>
      <c r="H663" s="54" t="str">
        <f t="shared" si="44"/>
        <v>请在此位置填入税率</v>
      </c>
    </row>
    <row r="664" s="40" customFormat="1" spans="1:8">
      <c r="A664" s="41"/>
      <c r="B664" s="41"/>
      <c r="C664" s="41"/>
      <c r="D664" s="49" t="str">
        <f>IFERROR(VLOOKUP($C664,商品分类目录查找!$A:$B,2,0),"-")</f>
        <v>-</v>
      </c>
      <c r="E664" s="56" t="str">
        <f t="shared" si="41"/>
        <v>-</v>
      </c>
      <c r="F664" s="49" t="str">
        <f t="shared" si="42"/>
        <v>-</v>
      </c>
      <c r="G664" s="49" t="str">
        <f t="shared" si="43"/>
        <v>-</v>
      </c>
      <c r="H664" s="54" t="str">
        <f t="shared" si="44"/>
        <v>请在此位置填入税率</v>
      </c>
    </row>
    <row r="665" s="40" customFormat="1" spans="1:8">
      <c r="A665" s="41"/>
      <c r="B665" s="41"/>
      <c r="C665" s="41"/>
      <c r="D665" s="49" t="str">
        <f>IFERROR(VLOOKUP($C665,商品分类目录查找!$A:$B,2,0),"-")</f>
        <v>-</v>
      </c>
      <c r="E665" s="56" t="str">
        <f t="shared" si="41"/>
        <v>-</v>
      </c>
      <c r="F665" s="49" t="str">
        <f t="shared" si="42"/>
        <v>-</v>
      </c>
      <c r="G665" s="49" t="str">
        <f t="shared" si="43"/>
        <v>-</v>
      </c>
      <c r="H665" s="54" t="str">
        <f t="shared" si="44"/>
        <v>请在此位置填入税率</v>
      </c>
    </row>
    <row r="666" s="40" customFormat="1" spans="1:8">
      <c r="A666" s="41"/>
      <c r="B666" s="41"/>
      <c r="C666" s="41"/>
      <c r="D666" s="49" t="str">
        <f>IFERROR(VLOOKUP($C666,商品分类目录查找!$A:$B,2,0),"-")</f>
        <v>-</v>
      </c>
      <c r="E666" s="56" t="str">
        <f t="shared" si="41"/>
        <v>-</v>
      </c>
      <c r="F666" s="49" t="str">
        <f t="shared" si="42"/>
        <v>-</v>
      </c>
      <c r="G666" s="49" t="str">
        <f t="shared" si="43"/>
        <v>-</v>
      </c>
      <c r="H666" s="54" t="str">
        <f t="shared" si="44"/>
        <v>请在此位置填入税率</v>
      </c>
    </row>
    <row r="667" s="40" customFormat="1" spans="1:8">
      <c r="A667" s="41"/>
      <c r="B667" s="41"/>
      <c r="C667" s="41"/>
      <c r="D667" s="49" t="str">
        <f>IFERROR(VLOOKUP($C667,商品分类目录查找!$A:$B,2,0),"-")</f>
        <v>-</v>
      </c>
      <c r="E667" s="56" t="str">
        <f t="shared" si="41"/>
        <v>-</v>
      </c>
      <c r="F667" s="49" t="str">
        <f t="shared" si="42"/>
        <v>-</v>
      </c>
      <c r="G667" s="49" t="str">
        <f t="shared" si="43"/>
        <v>-</v>
      </c>
      <c r="H667" s="54" t="str">
        <f t="shared" si="44"/>
        <v>请在此位置填入税率</v>
      </c>
    </row>
    <row r="668" s="40" customFormat="1" spans="1:8">
      <c r="A668" s="41"/>
      <c r="B668" s="41"/>
      <c r="C668" s="41"/>
      <c r="D668" s="49" t="str">
        <f>IFERROR(VLOOKUP($C668,商品分类目录查找!$A:$B,2,0),"-")</f>
        <v>-</v>
      </c>
      <c r="E668" s="56" t="str">
        <f t="shared" si="41"/>
        <v>-</v>
      </c>
      <c r="F668" s="49" t="str">
        <f t="shared" si="42"/>
        <v>-</v>
      </c>
      <c r="G668" s="49" t="str">
        <f t="shared" si="43"/>
        <v>-</v>
      </c>
      <c r="H668" s="54" t="str">
        <f t="shared" si="44"/>
        <v>请在此位置填入税率</v>
      </c>
    </row>
    <row r="669" s="40" customFormat="1" spans="1:8">
      <c r="A669" s="41"/>
      <c r="B669" s="41"/>
      <c r="C669" s="41"/>
      <c r="D669" s="49" t="str">
        <f>IFERROR(VLOOKUP($C669,商品分类目录查找!$A:$B,2,0),"-")</f>
        <v>-</v>
      </c>
      <c r="E669" s="56" t="str">
        <f t="shared" si="41"/>
        <v>-</v>
      </c>
      <c r="F669" s="49" t="str">
        <f t="shared" si="42"/>
        <v>-</v>
      </c>
      <c r="G669" s="49" t="str">
        <f t="shared" si="43"/>
        <v>-</v>
      </c>
      <c r="H669" s="54" t="str">
        <f t="shared" si="44"/>
        <v>请在此位置填入税率</v>
      </c>
    </row>
    <row r="670" s="40" customFormat="1" spans="1:8">
      <c r="A670" s="41"/>
      <c r="B670" s="41"/>
      <c r="C670" s="41"/>
      <c r="D670" s="49" t="str">
        <f>IFERROR(VLOOKUP($C670,商品分类目录查找!$A:$B,2,0),"-")</f>
        <v>-</v>
      </c>
      <c r="E670" s="56" t="str">
        <f t="shared" si="41"/>
        <v>-</v>
      </c>
      <c r="F670" s="49" t="str">
        <f t="shared" si="42"/>
        <v>-</v>
      </c>
      <c r="G670" s="49" t="str">
        <f t="shared" si="43"/>
        <v>-</v>
      </c>
      <c r="H670" s="54" t="str">
        <f t="shared" si="44"/>
        <v>请在此位置填入税率</v>
      </c>
    </row>
    <row r="671" s="40" customFormat="1" spans="1:8">
      <c r="A671" s="41"/>
      <c r="B671" s="41"/>
      <c r="C671" s="41"/>
      <c r="D671" s="49" t="str">
        <f>IFERROR(VLOOKUP($C671,商品分类目录查找!$A:$B,2,0),"-")</f>
        <v>-</v>
      </c>
      <c r="E671" s="56" t="str">
        <f t="shared" si="41"/>
        <v>-</v>
      </c>
      <c r="F671" s="49" t="str">
        <f t="shared" si="42"/>
        <v>-</v>
      </c>
      <c r="G671" s="49" t="str">
        <f t="shared" si="43"/>
        <v>-</v>
      </c>
      <c r="H671" s="54" t="str">
        <f t="shared" si="44"/>
        <v>请在此位置填入税率</v>
      </c>
    </row>
    <row r="672" s="40" customFormat="1" spans="1:8">
      <c r="A672" s="41"/>
      <c r="B672" s="41"/>
      <c r="C672" s="41"/>
      <c r="D672" s="49" t="str">
        <f>IFERROR(VLOOKUP($C672,商品分类目录查找!$A:$B,2,0),"-")</f>
        <v>-</v>
      </c>
      <c r="E672" s="56" t="str">
        <f t="shared" si="41"/>
        <v>-</v>
      </c>
      <c r="F672" s="49" t="str">
        <f t="shared" si="42"/>
        <v>-</v>
      </c>
      <c r="G672" s="49" t="str">
        <f t="shared" si="43"/>
        <v>-</v>
      </c>
      <c r="H672" s="54" t="str">
        <f t="shared" si="44"/>
        <v>请在此位置填入税率</v>
      </c>
    </row>
    <row r="673" s="40" customFormat="1" spans="1:8">
      <c r="A673" s="41"/>
      <c r="B673" s="41"/>
      <c r="C673" s="41"/>
      <c r="D673" s="49" t="str">
        <f>IFERROR(VLOOKUP($C673,商品分类目录查找!$A:$B,2,0),"-")</f>
        <v>-</v>
      </c>
      <c r="E673" s="56" t="str">
        <f t="shared" si="41"/>
        <v>-</v>
      </c>
      <c r="F673" s="49" t="str">
        <f t="shared" si="42"/>
        <v>-</v>
      </c>
      <c r="G673" s="49" t="str">
        <f t="shared" si="43"/>
        <v>-</v>
      </c>
      <c r="H673" s="54" t="str">
        <f t="shared" si="44"/>
        <v>请在此位置填入税率</v>
      </c>
    </row>
    <row r="674" s="40" customFormat="1" spans="1:8">
      <c r="A674" s="41"/>
      <c r="B674" s="41"/>
      <c r="C674" s="41"/>
      <c r="D674" s="49" t="str">
        <f>IFERROR(VLOOKUP($C674,商品分类目录查找!$A:$B,2,0),"-")</f>
        <v>-</v>
      </c>
      <c r="E674" s="56" t="str">
        <f t="shared" si="41"/>
        <v>-</v>
      </c>
      <c r="F674" s="49" t="str">
        <f t="shared" si="42"/>
        <v>-</v>
      </c>
      <c r="G674" s="49" t="str">
        <f t="shared" si="43"/>
        <v>-</v>
      </c>
      <c r="H674" s="54" t="str">
        <f t="shared" si="44"/>
        <v>请在此位置填入税率</v>
      </c>
    </row>
    <row r="675" s="40" customFormat="1" spans="1:8">
      <c r="A675" s="41"/>
      <c r="B675" s="41"/>
      <c r="C675" s="41"/>
      <c r="D675" s="49" t="str">
        <f>IFERROR(VLOOKUP($C675,商品分类目录查找!$A:$B,2,0),"-")</f>
        <v>-</v>
      </c>
      <c r="E675" s="56" t="str">
        <f t="shared" si="41"/>
        <v>-</v>
      </c>
      <c r="F675" s="49" t="str">
        <f t="shared" si="42"/>
        <v>-</v>
      </c>
      <c r="G675" s="49" t="str">
        <f t="shared" si="43"/>
        <v>-</v>
      </c>
      <c r="H675" s="54" t="str">
        <f t="shared" si="44"/>
        <v>请在此位置填入税率</v>
      </c>
    </row>
    <row r="676" s="40" customFormat="1" spans="1:8">
      <c r="A676" s="41"/>
      <c r="B676" s="41"/>
      <c r="C676" s="41"/>
      <c r="D676" s="49" t="str">
        <f>IFERROR(VLOOKUP($C676,商品分类目录查找!$A:$B,2,0),"-")</f>
        <v>-</v>
      </c>
      <c r="E676" s="56" t="str">
        <f t="shared" si="41"/>
        <v>-</v>
      </c>
      <c r="F676" s="49" t="str">
        <f t="shared" si="42"/>
        <v>-</v>
      </c>
      <c r="G676" s="49" t="str">
        <f t="shared" si="43"/>
        <v>-</v>
      </c>
      <c r="H676" s="54" t="str">
        <f t="shared" si="44"/>
        <v>请在此位置填入税率</v>
      </c>
    </row>
    <row r="677" s="40" customFormat="1" spans="1:8">
      <c r="A677" s="41"/>
      <c r="B677" s="41"/>
      <c r="C677" s="41"/>
      <c r="D677" s="49" t="str">
        <f>IFERROR(VLOOKUP($C677,商品分类目录查找!$A:$B,2,0),"-")</f>
        <v>-</v>
      </c>
      <c r="E677" s="56" t="str">
        <f t="shared" si="41"/>
        <v>-</v>
      </c>
      <c r="F677" s="49" t="str">
        <f t="shared" si="42"/>
        <v>-</v>
      </c>
      <c r="G677" s="49" t="str">
        <f t="shared" si="43"/>
        <v>-</v>
      </c>
      <c r="H677" s="54" t="str">
        <f t="shared" si="44"/>
        <v>请在此位置填入税率</v>
      </c>
    </row>
    <row r="678" s="40" customFormat="1" spans="1:8">
      <c r="A678" s="41"/>
      <c r="B678" s="41"/>
      <c r="C678" s="41"/>
      <c r="D678" s="49" t="str">
        <f>IFERROR(VLOOKUP($C678,商品分类目录查找!$A:$B,2,0),"-")</f>
        <v>-</v>
      </c>
      <c r="E678" s="56" t="str">
        <f t="shared" si="41"/>
        <v>-</v>
      </c>
      <c r="F678" s="49" t="str">
        <f t="shared" si="42"/>
        <v>-</v>
      </c>
      <c r="G678" s="49" t="str">
        <f t="shared" si="43"/>
        <v>-</v>
      </c>
      <c r="H678" s="54" t="str">
        <f t="shared" si="44"/>
        <v>请在此位置填入税率</v>
      </c>
    </row>
    <row r="679" s="40" customFormat="1" spans="1:8">
      <c r="A679" s="41"/>
      <c r="B679" s="41"/>
      <c r="C679" s="41"/>
      <c r="D679" s="49" t="str">
        <f>IFERROR(VLOOKUP($C679,商品分类目录查找!$A:$B,2,0),"-")</f>
        <v>-</v>
      </c>
      <c r="E679" s="56" t="str">
        <f t="shared" si="41"/>
        <v>-</v>
      </c>
      <c r="F679" s="49" t="str">
        <f t="shared" si="42"/>
        <v>-</v>
      </c>
      <c r="G679" s="49" t="str">
        <f t="shared" si="43"/>
        <v>-</v>
      </c>
      <c r="H679" s="54" t="str">
        <f t="shared" si="44"/>
        <v>请在此位置填入税率</v>
      </c>
    </row>
    <row r="680" s="40" customFormat="1" spans="1:8">
      <c r="A680" s="41"/>
      <c r="B680" s="41"/>
      <c r="C680" s="41"/>
      <c r="D680" s="49" t="str">
        <f>IFERROR(VLOOKUP($C680,商品分类目录查找!$A:$B,2,0),"-")</f>
        <v>-</v>
      </c>
      <c r="E680" s="56" t="str">
        <f t="shared" si="41"/>
        <v>-</v>
      </c>
      <c r="F680" s="49" t="str">
        <f t="shared" si="42"/>
        <v>-</v>
      </c>
      <c r="G680" s="49" t="str">
        <f t="shared" si="43"/>
        <v>-</v>
      </c>
      <c r="H680" s="54" t="str">
        <f t="shared" si="44"/>
        <v>请在此位置填入税率</v>
      </c>
    </row>
    <row r="681" s="40" customFormat="1" spans="1:8">
      <c r="A681" s="41"/>
      <c r="B681" s="41"/>
      <c r="C681" s="41"/>
      <c r="D681" s="49" t="str">
        <f>IFERROR(VLOOKUP($C681,商品分类目录查找!$A:$B,2,0),"-")</f>
        <v>-</v>
      </c>
      <c r="E681" s="56" t="str">
        <f t="shared" si="41"/>
        <v>-</v>
      </c>
      <c r="F681" s="49" t="str">
        <f t="shared" si="42"/>
        <v>-</v>
      </c>
      <c r="G681" s="49" t="str">
        <f t="shared" si="43"/>
        <v>-</v>
      </c>
      <c r="H681" s="54" t="str">
        <f t="shared" si="44"/>
        <v>请在此位置填入税率</v>
      </c>
    </row>
    <row r="682" s="40" customFormat="1" spans="1:8">
      <c r="A682" s="41"/>
      <c r="B682" s="41"/>
      <c r="C682" s="41"/>
      <c r="D682" s="49" t="str">
        <f>IFERROR(VLOOKUP($C682,商品分类目录查找!$A:$B,2,0),"-")</f>
        <v>-</v>
      </c>
      <c r="E682" s="56" t="str">
        <f t="shared" si="41"/>
        <v>-</v>
      </c>
      <c r="F682" s="49" t="str">
        <f t="shared" si="42"/>
        <v>-</v>
      </c>
      <c r="G682" s="49" t="str">
        <f t="shared" si="43"/>
        <v>-</v>
      </c>
      <c r="H682" s="54" t="str">
        <f t="shared" si="44"/>
        <v>请在此位置填入税率</v>
      </c>
    </row>
    <row r="683" s="40" customFormat="1" spans="1:8">
      <c r="A683" s="41"/>
      <c r="B683" s="41"/>
      <c r="C683" s="41"/>
      <c r="D683" s="49" t="str">
        <f>IFERROR(VLOOKUP($C683,商品分类目录查找!$A:$B,2,0),"-")</f>
        <v>-</v>
      </c>
      <c r="E683" s="56" t="str">
        <f t="shared" si="41"/>
        <v>-</v>
      </c>
      <c r="F683" s="49" t="str">
        <f t="shared" si="42"/>
        <v>-</v>
      </c>
      <c r="G683" s="49" t="str">
        <f t="shared" si="43"/>
        <v>-</v>
      </c>
      <c r="H683" s="54" t="str">
        <f t="shared" si="44"/>
        <v>请在此位置填入税率</v>
      </c>
    </row>
    <row r="684" s="40" customFormat="1" spans="1:8">
      <c r="A684" s="41"/>
      <c r="B684" s="41"/>
      <c r="C684" s="41"/>
      <c r="D684" s="49" t="str">
        <f>IFERROR(VLOOKUP($C684,商品分类目录查找!$A:$B,2,0),"-")</f>
        <v>-</v>
      </c>
      <c r="E684" s="56" t="str">
        <f t="shared" si="41"/>
        <v>-</v>
      </c>
      <c r="F684" s="49" t="str">
        <f t="shared" si="42"/>
        <v>-</v>
      </c>
      <c r="G684" s="49" t="str">
        <f t="shared" si="43"/>
        <v>-</v>
      </c>
      <c r="H684" s="54" t="str">
        <f t="shared" si="44"/>
        <v>请在此位置填入税率</v>
      </c>
    </row>
    <row r="685" s="40" customFormat="1" spans="1:8">
      <c r="A685" s="41"/>
      <c r="B685" s="41"/>
      <c r="C685" s="41"/>
      <c r="D685" s="49" t="str">
        <f>IFERROR(VLOOKUP($C685,商品分类目录查找!$A:$B,2,0),"-")</f>
        <v>-</v>
      </c>
      <c r="E685" s="56" t="str">
        <f t="shared" si="41"/>
        <v>-</v>
      </c>
      <c r="F685" s="49" t="str">
        <f t="shared" si="42"/>
        <v>-</v>
      </c>
      <c r="G685" s="49" t="str">
        <f t="shared" si="43"/>
        <v>-</v>
      </c>
      <c r="H685" s="54" t="str">
        <f t="shared" si="44"/>
        <v>请在此位置填入税率</v>
      </c>
    </row>
    <row r="686" s="40" customFormat="1" spans="1:8">
      <c r="A686" s="41"/>
      <c r="B686" s="41"/>
      <c r="C686" s="41"/>
      <c r="D686" s="49" t="str">
        <f>IFERROR(VLOOKUP($C686,商品分类目录查找!$A:$B,2,0),"-")</f>
        <v>-</v>
      </c>
      <c r="E686" s="56" t="str">
        <f t="shared" si="41"/>
        <v>-</v>
      </c>
      <c r="F686" s="49" t="str">
        <f t="shared" si="42"/>
        <v>-</v>
      </c>
      <c r="G686" s="49" t="str">
        <f t="shared" si="43"/>
        <v>-</v>
      </c>
      <c r="H686" s="54" t="str">
        <f t="shared" si="44"/>
        <v>请在此位置填入税率</v>
      </c>
    </row>
    <row r="687" s="40" customFormat="1" spans="1:8">
      <c r="A687" s="41"/>
      <c r="B687" s="41"/>
      <c r="C687" s="41"/>
      <c r="D687" s="49" t="str">
        <f>IFERROR(VLOOKUP($C687,商品分类目录查找!$A:$B,2,0),"-")</f>
        <v>-</v>
      </c>
      <c r="E687" s="56" t="str">
        <f t="shared" si="41"/>
        <v>-</v>
      </c>
      <c r="F687" s="49" t="str">
        <f t="shared" si="42"/>
        <v>-</v>
      </c>
      <c r="G687" s="49" t="str">
        <f t="shared" si="43"/>
        <v>-</v>
      </c>
      <c r="H687" s="54" t="str">
        <f t="shared" si="44"/>
        <v>请在此位置填入税率</v>
      </c>
    </row>
    <row r="688" s="40" customFormat="1" spans="1:8">
      <c r="A688" s="41"/>
      <c r="B688" s="41"/>
      <c r="C688" s="41"/>
      <c r="D688" s="49" t="str">
        <f>IFERROR(VLOOKUP($C688,商品分类目录查找!$A:$B,2,0),"-")</f>
        <v>-</v>
      </c>
      <c r="E688" s="56" t="str">
        <f t="shared" si="41"/>
        <v>-</v>
      </c>
      <c r="F688" s="49" t="str">
        <f t="shared" si="42"/>
        <v>-</v>
      </c>
      <c r="G688" s="49" t="str">
        <f t="shared" si="43"/>
        <v>-</v>
      </c>
      <c r="H688" s="54" t="str">
        <f t="shared" si="44"/>
        <v>请在此位置填入税率</v>
      </c>
    </row>
    <row r="689" s="40" customFormat="1" spans="1:8">
      <c r="A689" s="41"/>
      <c r="B689" s="41"/>
      <c r="C689" s="41"/>
      <c r="D689" s="49" t="str">
        <f>IFERROR(VLOOKUP($C689,商品分类目录查找!$A:$B,2,0),"-")</f>
        <v>-</v>
      </c>
      <c r="E689" s="56" t="str">
        <f t="shared" si="41"/>
        <v>-</v>
      </c>
      <c r="F689" s="49" t="str">
        <f t="shared" si="42"/>
        <v>-</v>
      </c>
      <c r="G689" s="49" t="str">
        <f t="shared" si="43"/>
        <v>-</v>
      </c>
      <c r="H689" s="54" t="str">
        <f t="shared" si="44"/>
        <v>请在此位置填入税率</v>
      </c>
    </row>
    <row r="690" s="40" customFormat="1" spans="1:8">
      <c r="A690" s="41"/>
      <c r="B690" s="41"/>
      <c r="C690" s="41"/>
      <c r="D690" s="49" t="str">
        <f>IFERROR(VLOOKUP($C690,商品分类目录查找!$A:$B,2,0),"-")</f>
        <v>-</v>
      </c>
      <c r="E690" s="56" t="str">
        <f t="shared" si="41"/>
        <v>-</v>
      </c>
      <c r="F690" s="49" t="str">
        <f t="shared" si="42"/>
        <v>-</v>
      </c>
      <c r="G690" s="49" t="str">
        <f t="shared" si="43"/>
        <v>-</v>
      </c>
      <c r="H690" s="54" t="str">
        <f t="shared" si="44"/>
        <v>请在此位置填入税率</v>
      </c>
    </row>
    <row r="691" s="40" customFormat="1" spans="1:8">
      <c r="A691" s="41"/>
      <c r="B691" s="41"/>
      <c r="C691" s="41"/>
      <c r="D691" s="49" t="str">
        <f>IFERROR(VLOOKUP($C691,商品分类目录查找!$A:$B,2,0),"-")</f>
        <v>-</v>
      </c>
      <c r="E691" s="56" t="str">
        <f t="shared" si="41"/>
        <v>-</v>
      </c>
      <c r="F691" s="49" t="str">
        <f t="shared" si="42"/>
        <v>-</v>
      </c>
      <c r="G691" s="49" t="str">
        <f t="shared" si="43"/>
        <v>-</v>
      </c>
      <c r="H691" s="54" t="str">
        <f t="shared" si="44"/>
        <v>请在此位置填入税率</v>
      </c>
    </row>
    <row r="692" s="40" customFormat="1" spans="1:8">
      <c r="A692" s="41"/>
      <c r="B692" s="41"/>
      <c r="C692" s="41"/>
      <c r="D692" s="49" t="str">
        <f>IFERROR(VLOOKUP($C692,商品分类目录查找!$A:$B,2,0),"-")</f>
        <v>-</v>
      </c>
      <c r="E692" s="56" t="str">
        <f t="shared" si="41"/>
        <v>-</v>
      </c>
      <c r="F692" s="49" t="str">
        <f t="shared" si="42"/>
        <v>-</v>
      </c>
      <c r="G692" s="49" t="str">
        <f t="shared" si="43"/>
        <v>-</v>
      </c>
      <c r="H692" s="54" t="str">
        <f t="shared" si="44"/>
        <v>请在此位置填入税率</v>
      </c>
    </row>
    <row r="693" s="40" customFormat="1" spans="1:8">
      <c r="A693" s="41"/>
      <c r="B693" s="41"/>
      <c r="C693" s="41"/>
      <c r="D693" s="49" t="str">
        <f>IFERROR(VLOOKUP($C693,商品分类目录查找!$A:$B,2,0),"-")</f>
        <v>-</v>
      </c>
      <c r="E693" s="56" t="str">
        <f t="shared" si="41"/>
        <v>-</v>
      </c>
      <c r="F693" s="49" t="str">
        <f t="shared" si="42"/>
        <v>-</v>
      </c>
      <c r="G693" s="49" t="str">
        <f t="shared" si="43"/>
        <v>-</v>
      </c>
      <c r="H693" s="54" t="str">
        <f t="shared" si="44"/>
        <v>请在此位置填入税率</v>
      </c>
    </row>
    <row r="694" s="40" customFormat="1" spans="1:8">
      <c r="A694" s="41"/>
      <c r="B694" s="41"/>
      <c r="C694" s="41"/>
      <c r="D694" s="49" t="str">
        <f>IFERROR(VLOOKUP($C694,商品分类目录查找!$A:$B,2,0),"-")</f>
        <v>-</v>
      </c>
      <c r="E694" s="56" t="str">
        <f t="shared" si="41"/>
        <v>-</v>
      </c>
      <c r="F694" s="49" t="str">
        <f t="shared" si="42"/>
        <v>-</v>
      </c>
      <c r="G694" s="49" t="str">
        <f t="shared" si="43"/>
        <v>-</v>
      </c>
      <c r="H694" s="54" t="str">
        <f t="shared" si="44"/>
        <v>请在此位置填入税率</v>
      </c>
    </row>
    <row r="695" s="40" customFormat="1" spans="1:8">
      <c r="A695" s="41"/>
      <c r="B695" s="41"/>
      <c r="C695" s="41"/>
      <c r="D695" s="49" t="str">
        <f>IFERROR(VLOOKUP($C695,商品分类目录查找!$A:$B,2,0),"-")</f>
        <v>-</v>
      </c>
      <c r="E695" s="56" t="str">
        <f t="shared" si="41"/>
        <v>-</v>
      </c>
      <c r="F695" s="49" t="str">
        <f t="shared" si="42"/>
        <v>-</v>
      </c>
      <c r="G695" s="49" t="str">
        <f t="shared" si="43"/>
        <v>-</v>
      </c>
      <c r="H695" s="54" t="str">
        <f t="shared" si="44"/>
        <v>请在此位置填入税率</v>
      </c>
    </row>
    <row r="696" s="40" customFormat="1" spans="1:8">
      <c r="A696" s="41"/>
      <c r="B696" s="41"/>
      <c r="C696" s="41"/>
      <c r="D696" s="49" t="str">
        <f>IFERROR(VLOOKUP($C696,商品分类目录查找!$A:$B,2,0),"-")</f>
        <v>-</v>
      </c>
      <c r="E696" s="56" t="str">
        <f t="shared" si="41"/>
        <v>-</v>
      </c>
      <c r="F696" s="49" t="str">
        <f t="shared" si="42"/>
        <v>-</v>
      </c>
      <c r="G696" s="49" t="str">
        <f t="shared" si="43"/>
        <v>-</v>
      </c>
      <c r="H696" s="54" t="str">
        <f t="shared" si="44"/>
        <v>请在此位置填入税率</v>
      </c>
    </row>
    <row r="697" s="40" customFormat="1" spans="1:8">
      <c r="A697" s="41"/>
      <c r="B697" s="41"/>
      <c r="C697" s="41"/>
      <c r="D697" s="49" t="str">
        <f>IFERROR(VLOOKUP($C697,商品分类目录查找!$A:$B,2,0),"-")</f>
        <v>-</v>
      </c>
      <c r="E697" s="56" t="str">
        <f t="shared" si="41"/>
        <v>-</v>
      </c>
      <c r="F697" s="49" t="str">
        <f t="shared" si="42"/>
        <v>-</v>
      </c>
      <c r="G697" s="49" t="str">
        <f t="shared" si="43"/>
        <v>-</v>
      </c>
      <c r="H697" s="54" t="str">
        <f t="shared" si="44"/>
        <v>请在此位置填入税率</v>
      </c>
    </row>
    <row r="698" s="40" customFormat="1" spans="1:8">
      <c r="A698" s="41"/>
      <c r="B698" s="41"/>
      <c r="C698" s="41"/>
      <c r="D698" s="49" t="str">
        <f>IFERROR(VLOOKUP($C698,商品分类目录查找!$A:$B,2,0),"-")</f>
        <v>-</v>
      </c>
      <c r="E698" s="56" t="str">
        <f t="shared" si="41"/>
        <v>-</v>
      </c>
      <c r="F698" s="49" t="str">
        <f t="shared" si="42"/>
        <v>-</v>
      </c>
      <c r="G698" s="49" t="str">
        <f t="shared" si="43"/>
        <v>-</v>
      </c>
      <c r="H698" s="54" t="str">
        <f t="shared" si="44"/>
        <v>请在此位置填入税率</v>
      </c>
    </row>
    <row r="699" s="40" customFormat="1" spans="1:8">
      <c r="A699" s="41"/>
      <c r="B699" s="41"/>
      <c r="C699" s="41"/>
      <c r="D699" s="49" t="str">
        <f>IFERROR(VLOOKUP($C699,商品分类目录查找!$A:$B,2,0),"-")</f>
        <v>-</v>
      </c>
      <c r="E699" s="56" t="str">
        <f t="shared" si="41"/>
        <v>-</v>
      </c>
      <c r="F699" s="49" t="str">
        <f t="shared" si="42"/>
        <v>-</v>
      </c>
      <c r="G699" s="49" t="str">
        <f t="shared" si="43"/>
        <v>-</v>
      </c>
      <c r="H699" s="54" t="str">
        <f t="shared" si="44"/>
        <v>请在此位置填入税率</v>
      </c>
    </row>
    <row r="700" s="40" customFormat="1" spans="1:8">
      <c r="A700" s="41"/>
      <c r="B700" s="41"/>
      <c r="C700" s="41"/>
      <c r="D700" s="49" t="str">
        <f>IFERROR(VLOOKUP($C700,商品分类目录查找!$A:$B,2,0),"-")</f>
        <v>-</v>
      </c>
      <c r="E700" s="56" t="str">
        <f t="shared" si="41"/>
        <v>-</v>
      </c>
      <c r="F700" s="49" t="str">
        <f t="shared" si="42"/>
        <v>-</v>
      </c>
      <c r="G700" s="49" t="str">
        <f t="shared" si="43"/>
        <v>-</v>
      </c>
      <c r="H700" s="54" t="str">
        <f t="shared" si="44"/>
        <v>请在此位置填入税率</v>
      </c>
    </row>
    <row r="701" s="40" customFormat="1" spans="1:8">
      <c r="A701" s="41"/>
      <c r="B701" s="41"/>
      <c r="C701" s="41"/>
      <c r="D701" s="49" t="str">
        <f>IFERROR(VLOOKUP($C701,商品分类目录查找!$A:$B,2,0),"-")</f>
        <v>-</v>
      </c>
      <c r="E701" s="56" t="str">
        <f t="shared" si="41"/>
        <v>-</v>
      </c>
      <c r="F701" s="49" t="str">
        <f t="shared" si="42"/>
        <v>-</v>
      </c>
      <c r="G701" s="49" t="str">
        <f t="shared" si="43"/>
        <v>-</v>
      </c>
      <c r="H701" s="54" t="str">
        <f t="shared" si="44"/>
        <v>请在此位置填入税率</v>
      </c>
    </row>
    <row r="702" s="40" customFormat="1" spans="1:8">
      <c r="A702" s="41"/>
      <c r="B702" s="41"/>
      <c r="C702" s="41"/>
      <c r="D702" s="49" t="str">
        <f>IFERROR(VLOOKUP($C702,商品分类目录查找!$A:$B,2,0),"-")</f>
        <v>-</v>
      </c>
      <c r="E702" s="56" t="str">
        <f t="shared" si="41"/>
        <v>-</v>
      </c>
      <c r="F702" s="49" t="str">
        <f t="shared" si="42"/>
        <v>-</v>
      </c>
      <c r="G702" s="49" t="str">
        <f t="shared" si="43"/>
        <v>-</v>
      </c>
      <c r="H702" s="54" t="str">
        <f t="shared" si="44"/>
        <v>请在此位置填入税率</v>
      </c>
    </row>
    <row r="703" s="40" customFormat="1" spans="1:8">
      <c r="A703" s="41"/>
      <c r="B703" s="41"/>
      <c r="C703" s="41"/>
      <c r="D703" s="49" t="str">
        <f>IFERROR(VLOOKUP($C703,商品分类目录查找!$A:$B,2,0),"-")</f>
        <v>-</v>
      </c>
      <c r="E703" s="56" t="str">
        <f t="shared" si="41"/>
        <v>-</v>
      </c>
      <c r="F703" s="49" t="str">
        <f t="shared" si="42"/>
        <v>-</v>
      </c>
      <c r="G703" s="49" t="str">
        <f t="shared" si="43"/>
        <v>-</v>
      </c>
      <c r="H703" s="54" t="str">
        <f t="shared" si="44"/>
        <v>请在此位置填入税率</v>
      </c>
    </row>
    <row r="704" s="40" customFormat="1" spans="1:8">
      <c r="A704" s="41"/>
      <c r="B704" s="41"/>
      <c r="C704" s="41"/>
      <c r="D704" s="49" t="str">
        <f>IFERROR(VLOOKUP($C704,商品分类目录查找!$A:$B,2,0),"-")</f>
        <v>-</v>
      </c>
      <c r="E704" s="56" t="str">
        <f t="shared" si="41"/>
        <v>-</v>
      </c>
      <c r="F704" s="49" t="str">
        <f t="shared" si="42"/>
        <v>-</v>
      </c>
      <c r="G704" s="49" t="str">
        <f t="shared" si="43"/>
        <v>-</v>
      </c>
      <c r="H704" s="54" t="str">
        <f t="shared" si="44"/>
        <v>请在此位置填入税率</v>
      </c>
    </row>
    <row r="705" s="40" customFormat="1" spans="1:8">
      <c r="A705" s="41"/>
      <c r="B705" s="41"/>
      <c r="C705" s="41"/>
      <c r="D705" s="49" t="str">
        <f>IFERROR(VLOOKUP($C705,商品分类目录查找!$A:$B,2,0),"-")</f>
        <v>-</v>
      </c>
      <c r="E705" s="56" t="str">
        <f t="shared" si="41"/>
        <v>-</v>
      </c>
      <c r="F705" s="49" t="str">
        <f t="shared" si="42"/>
        <v>-</v>
      </c>
      <c r="G705" s="49" t="str">
        <f t="shared" si="43"/>
        <v>-</v>
      </c>
      <c r="H705" s="54" t="str">
        <f t="shared" si="44"/>
        <v>请在此位置填入税率</v>
      </c>
    </row>
    <row r="706" s="40" customFormat="1" spans="1:8">
      <c r="A706" s="41"/>
      <c r="B706" s="41"/>
      <c r="C706" s="41"/>
      <c r="D706" s="49" t="str">
        <f>IFERROR(VLOOKUP($C706,商品分类目录查找!$A:$B,2,0),"-")</f>
        <v>-</v>
      </c>
      <c r="E706" s="56" t="str">
        <f t="shared" ref="E706:E769" si="45">LEFT(D706,4)</f>
        <v>-</v>
      </c>
      <c r="F706" s="49" t="str">
        <f t="shared" ref="F706:F769" si="46">LEFT($D706,3)</f>
        <v>-</v>
      </c>
      <c r="G706" s="49" t="str">
        <f t="shared" ref="G706:G769" si="47">LEFT($D706,2)</f>
        <v>-</v>
      </c>
      <c r="H706" s="54" t="str">
        <f t="shared" si="44"/>
        <v>请在此位置填入税率</v>
      </c>
    </row>
    <row r="707" s="40" customFormat="1" spans="1:8">
      <c r="A707" s="41"/>
      <c r="B707" s="41"/>
      <c r="C707" s="41"/>
      <c r="D707" s="49" t="str">
        <f>IFERROR(VLOOKUP($C707,商品分类目录查找!$A:$B,2,0),"-")</f>
        <v>-</v>
      </c>
      <c r="E707" s="56" t="str">
        <f t="shared" si="45"/>
        <v>-</v>
      </c>
      <c r="F707" s="49" t="str">
        <f t="shared" si="46"/>
        <v>-</v>
      </c>
      <c r="G707" s="49" t="str">
        <f t="shared" si="47"/>
        <v>-</v>
      </c>
      <c r="H707" s="54" t="str">
        <f t="shared" si="44"/>
        <v>请在此位置填入税率</v>
      </c>
    </row>
    <row r="708" s="40" customFormat="1" spans="1:8">
      <c r="A708" s="41"/>
      <c r="B708" s="41"/>
      <c r="C708" s="41"/>
      <c r="D708" s="49" t="str">
        <f>IFERROR(VLOOKUP($C708,商品分类目录查找!$A:$B,2,0),"-")</f>
        <v>-</v>
      </c>
      <c r="E708" s="56" t="str">
        <f t="shared" si="45"/>
        <v>-</v>
      </c>
      <c r="F708" s="49" t="str">
        <f t="shared" si="46"/>
        <v>-</v>
      </c>
      <c r="G708" s="49" t="str">
        <f t="shared" si="47"/>
        <v>-</v>
      </c>
      <c r="H708" s="54" t="str">
        <f t="shared" si="44"/>
        <v>请在此位置填入税率</v>
      </c>
    </row>
    <row r="709" s="40" customFormat="1" spans="1:8">
      <c r="A709" s="41"/>
      <c r="B709" s="41"/>
      <c r="C709" s="41"/>
      <c r="D709" s="49" t="str">
        <f>IFERROR(VLOOKUP($C709,商品分类目录查找!$A:$B,2,0),"-")</f>
        <v>-</v>
      </c>
      <c r="E709" s="56" t="str">
        <f t="shared" si="45"/>
        <v>-</v>
      </c>
      <c r="F709" s="49" t="str">
        <f t="shared" si="46"/>
        <v>-</v>
      </c>
      <c r="G709" s="49" t="str">
        <f t="shared" si="47"/>
        <v>-</v>
      </c>
      <c r="H709" s="54" t="str">
        <f t="shared" si="44"/>
        <v>请在此位置填入税率</v>
      </c>
    </row>
    <row r="710" s="40" customFormat="1" spans="1:8">
      <c r="A710" s="41"/>
      <c r="B710" s="41"/>
      <c r="C710" s="41"/>
      <c r="D710" s="49" t="str">
        <f>IFERROR(VLOOKUP($C710,商品分类目录查找!$A:$B,2,0),"-")</f>
        <v>-</v>
      </c>
      <c r="E710" s="56" t="str">
        <f t="shared" si="45"/>
        <v>-</v>
      </c>
      <c r="F710" s="49" t="str">
        <f t="shared" si="46"/>
        <v>-</v>
      </c>
      <c r="G710" s="49" t="str">
        <f t="shared" si="47"/>
        <v>-</v>
      </c>
      <c r="H710" s="54" t="str">
        <f t="shared" si="44"/>
        <v>请在此位置填入税率</v>
      </c>
    </row>
    <row r="711" s="40" customFormat="1" spans="1:8">
      <c r="A711" s="41"/>
      <c r="B711" s="41"/>
      <c r="C711" s="41"/>
      <c r="D711" s="49" t="str">
        <f>IFERROR(VLOOKUP($C711,商品分类目录查找!$A:$B,2,0),"-")</f>
        <v>-</v>
      </c>
      <c r="E711" s="56" t="str">
        <f t="shared" si="45"/>
        <v>-</v>
      </c>
      <c r="F711" s="49" t="str">
        <f t="shared" si="46"/>
        <v>-</v>
      </c>
      <c r="G711" s="49" t="str">
        <f t="shared" si="47"/>
        <v>-</v>
      </c>
      <c r="H711" s="54" t="str">
        <f t="shared" si="44"/>
        <v>请在此位置填入税率</v>
      </c>
    </row>
    <row r="712" s="40" customFormat="1" spans="1:8">
      <c r="A712" s="41"/>
      <c r="B712" s="41"/>
      <c r="C712" s="41"/>
      <c r="D712" s="49" t="str">
        <f>IFERROR(VLOOKUP($C712,商品分类目录查找!$A:$B,2,0),"-")</f>
        <v>-</v>
      </c>
      <c r="E712" s="56" t="str">
        <f t="shared" si="45"/>
        <v>-</v>
      </c>
      <c r="F712" s="49" t="str">
        <f t="shared" si="46"/>
        <v>-</v>
      </c>
      <c r="G712" s="49" t="str">
        <f t="shared" si="47"/>
        <v>-</v>
      </c>
      <c r="H712" s="54" t="str">
        <f t="shared" si="44"/>
        <v>请在此位置填入税率</v>
      </c>
    </row>
    <row r="713" s="40" customFormat="1" spans="1:8">
      <c r="A713" s="41"/>
      <c r="B713" s="41"/>
      <c r="C713" s="41"/>
      <c r="D713" s="49" t="str">
        <f>IFERROR(VLOOKUP($C713,商品分类目录查找!$A:$B,2,0),"-")</f>
        <v>-</v>
      </c>
      <c r="E713" s="56" t="str">
        <f t="shared" si="45"/>
        <v>-</v>
      </c>
      <c r="F713" s="49" t="str">
        <f t="shared" si="46"/>
        <v>-</v>
      </c>
      <c r="G713" s="49" t="str">
        <f t="shared" si="47"/>
        <v>-</v>
      </c>
      <c r="H713" s="54" t="str">
        <f t="shared" si="44"/>
        <v>请在此位置填入税率</v>
      </c>
    </row>
    <row r="714" s="40" customFormat="1" spans="1:8">
      <c r="A714" s="41"/>
      <c r="B714" s="41"/>
      <c r="C714" s="41"/>
      <c r="D714" s="49" t="str">
        <f>IFERROR(VLOOKUP($C714,商品分类目录查找!$A:$B,2,0),"-")</f>
        <v>-</v>
      </c>
      <c r="E714" s="56" t="str">
        <f t="shared" si="45"/>
        <v>-</v>
      </c>
      <c r="F714" s="49" t="str">
        <f t="shared" si="46"/>
        <v>-</v>
      </c>
      <c r="G714" s="49" t="str">
        <f t="shared" si="47"/>
        <v>-</v>
      </c>
      <c r="H714" s="54" t="str">
        <f t="shared" si="44"/>
        <v>请在此位置填入税率</v>
      </c>
    </row>
    <row r="715" s="40" customFormat="1" spans="1:8">
      <c r="A715" s="41"/>
      <c r="B715" s="41"/>
      <c r="C715" s="41"/>
      <c r="D715" s="49" t="str">
        <f>IFERROR(VLOOKUP($C715,商品分类目录查找!$A:$B,2,0),"-")</f>
        <v>-</v>
      </c>
      <c r="E715" s="56" t="str">
        <f t="shared" si="45"/>
        <v>-</v>
      </c>
      <c r="F715" s="49" t="str">
        <f t="shared" si="46"/>
        <v>-</v>
      </c>
      <c r="G715" s="49" t="str">
        <f t="shared" si="47"/>
        <v>-</v>
      </c>
      <c r="H715" s="54" t="str">
        <f t="shared" si="44"/>
        <v>请在此位置填入税率</v>
      </c>
    </row>
    <row r="716" s="40" customFormat="1" spans="1:8">
      <c r="A716" s="41"/>
      <c r="B716" s="41"/>
      <c r="C716" s="41"/>
      <c r="D716" s="49" t="str">
        <f>IFERROR(VLOOKUP($C716,商品分类目录查找!$A:$B,2,0),"-")</f>
        <v>-</v>
      </c>
      <c r="E716" s="56" t="str">
        <f t="shared" si="45"/>
        <v>-</v>
      </c>
      <c r="F716" s="49" t="str">
        <f t="shared" si="46"/>
        <v>-</v>
      </c>
      <c r="G716" s="49" t="str">
        <f t="shared" si="47"/>
        <v>-</v>
      </c>
      <c r="H716" s="54" t="str">
        <f t="shared" si="44"/>
        <v>请在此位置填入税率</v>
      </c>
    </row>
    <row r="717" s="40" customFormat="1" spans="1:8">
      <c r="A717" s="41"/>
      <c r="B717" s="41"/>
      <c r="C717" s="41"/>
      <c r="D717" s="49" t="str">
        <f>IFERROR(VLOOKUP($C717,商品分类目录查找!$A:$B,2,0),"-")</f>
        <v>-</v>
      </c>
      <c r="E717" s="56" t="str">
        <f t="shared" si="45"/>
        <v>-</v>
      </c>
      <c r="F717" s="49" t="str">
        <f t="shared" si="46"/>
        <v>-</v>
      </c>
      <c r="G717" s="49" t="str">
        <f t="shared" si="47"/>
        <v>-</v>
      </c>
      <c r="H717" s="54" t="str">
        <f t="shared" si="44"/>
        <v>请在此位置填入税率</v>
      </c>
    </row>
    <row r="718" s="40" customFormat="1" spans="1:8">
      <c r="A718" s="41"/>
      <c r="B718" s="41"/>
      <c r="C718" s="41"/>
      <c r="D718" s="49" t="str">
        <f>IFERROR(VLOOKUP($C718,商品分类目录查找!$A:$B,2,0),"-")</f>
        <v>-</v>
      </c>
      <c r="E718" s="56" t="str">
        <f t="shared" si="45"/>
        <v>-</v>
      </c>
      <c r="F718" s="49" t="str">
        <f t="shared" si="46"/>
        <v>-</v>
      </c>
      <c r="G718" s="49" t="str">
        <f t="shared" si="47"/>
        <v>-</v>
      </c>
      <c r="H718" s="54" t="str">
        <f t="shared" si="44"/>
        <v>请在此位置填入税率</v>
      </c>
    </row>
    <row r="719" s="40" customFormat="1" spans="1:8">
      <c r="A719" s="41"/>
      <c r="B719" s="41"/>
      <c r="C719" s="41"/>
      <c r="D719" s="49" t="str">
        <f>IFERROR(VLOOKUP($C719,商品分类目录查找!$A:$B,2,0),"-")</f>
        <v>-</v>
      </c>
      <c r="E719" s="56" t="str">
        <f t="shared" si="45"/>
        <v>-</v>
      </c>
      <c r="F719" s="49" t="str">
        <f t="shared" si="46"/>
        <v>-</v>
      </c>
      <c r="G719" s="49" t="str">
        <f t="shared" si="47"/>
        <v>-</v>
      </c>
      <c r="H719" s="54" t="str">
        <f t="shared" ref="H719:H782" si="48">IF(B719="","请在此位置填入税率","-")</f>
        <v>请在此位置填入税率</v>
      </c>
    </row>
    <row r="720" s="40" customFormat="1" spans="1:8">
      <c r="A720" s="41"/>
      <c r="B720" s="41"/>
      <c r="C720" s="41"/>
      <c r="D720" s="49" t="str">
        <f>IFERROR(VLOOKUP($C720,商品分类目录查找!$A:$B,2,0),"-")</f>
        <v>-</v>
      </c>
      <c r="E720" s="56" t="str">
        <f t="shared" si="45"/>
        <v>-</v>
      </c>
      <c r="F720" s="49" t="str">
        <f t="shared" si="46"/>
        <v>-</v>
      </c>
      <c r="G720" s="49" t="str">
        <f t="shared" si="47"/>
        <v>-</v>
      </c>
      <c r="H720" s="54" t="str">
        <f t="shared" si="48"/>
        <v>请在此位置填入税率</v>
      </c>
    </row>
    <row r="721" s="40" customFormat="1" spans="1:8">
      <c r="A721" s="41"/>
      <c r="B721" s="41"/>
      <c r="C721" s="41"/>
      <c r="D721" s="49" t="str">
        <f>IFERROR(VLOOKUP($C721,商品分类目录查找!$A:$B,2,0),"-")</f>
        <v>-</v>
      </c>
      <c r="E721" s="56" t="str">
        <f t="shared" si="45"/>
        <v>-</v>
      </c>
      <c r="F721" s="49" t="str">
        <f t="shared" si="46"/>
        <v>-</v>
      </c>
      <c r="G721" s="49" t="str">
        <f t="shared" si="47"/>
        <v>-</v>
      </c>
      <c r="H721" s="54" t="str">
        <f t="shared" si="48"/>
        <v>请在此位置填入税率</v>
      </c>
    </row>
    <row r="722" s="40" customFormat="1" spans="1:8">
      <c r="A722" s="41"/>
      <c r="B722" s="41"/>
      <c r="C722" s="41"/>
      <c r="D722" s="49" t="str">
        <f>IFERROR(VLOOKUP($C722,商品分类目录查找!$A:$B,2,0),"-")</f>
        <v>-</v>
      </c>
      <c r="E722" s="56" t="str">
        <f t="shared" si="45"/>
        <v>-</v>
      </c>
      <c r="F722" s="49" t="str">
        <f t="shared" si="46"/>
        <v>-</v>
      </c>
      <c r="G722" s="49" t="str">
        <f t="shared" si="47"/>
        <v>-</v>
      </c>
      <c r="H722" s="54" t="str">
        <f t="shared" si="48"/>
        <v>请在此位置填入税率</v>
      </c>
    </row>
    <row r="723" s="40" customFormat="1" spans="1:8">
      <c r="A723" s="41"/>
      <c r="B723" s="41"/>
      <c r="C723" s="41"/>
      <c r="D723" s="49" t="str">
        <f>IFERROR(VLOOKUP($C723,商品分类目录查找!$A:$B,2,0),"-")</f>
        <v>-</v>
      </c>
      <c r="E723" s="56" t="str">
        <f t="shared" si="45"/>
        <v>-</v>
      </c>
      <c r="F723" s="49" t="str">
        <f t="shared" si="46"/>
        <v>-</v>
      </c>
      <c r="G723" s="49" t="str">
        <f t="shared" si="47"/>
        <v>-</v>
      </c>
      <c r="H723" s="54" t="str">
        <f t="shared" si="48"/>
        <v>请在此位置填入税率</v>
      </c>
    </row>
    <row r="724" s="40" customFormat="1" spans="1:8">
      <c r="A724" s="41"/>
      <c r="B724" s="41"/>
      <c r="C724" s="41"/>
      <c r="D724" s="49" t="str">
        <f>IFERROR(VLOOKUP($C724,商品分类目录查找!$A:$B,2,0),"-")</f>
        <v>-</v>
      </c>
      <c r="E724" s="56" t="str">
        <f t="shared" si="45"/>
        <v>-</v>
      </c>
      <c r="F724" s="49" t="str">
        <f t="shared" si="46"/>
        <v>-</v>
      </c>
      <c r="G724" s="49" t="str">
        <f t="shared" si="47"/>
        <v>-</v>
      </c>
      <c r="H724" s="54" t="str">
        <f t="shared" si="48"/>
        <v>请在此位置填入税率</v>
      </c>
    </row>
    <row r="725" s="40" customFormat="1" spans="1:8">
      <c r="A725" s="41"/>
      <c r="B725" s="41"/>
      <c r="C725" s="41"/>
      <c r="D725" s="49" t="str">
        <f>IFERROR(VLOOKUP($C725,商品分类目录查找!$A:$B,2,0),"-")</f>
        <v>-</v>
      </c>
      <c r="E725" s="56" t="str">
        <f t="shared" si="45"/>
        <v>-</v>
      </c>
      <c r="F725" s="49" t="str">
        <f t="shared" si="46"/>
        <v>-</v>
      </c>
      <c r="G725" s="49" t="str">
        <f t="shared" si="47"/>
        <v>-</v>
      </c>
      <c r="H725" s="54" t="str">
        <f t="shared" si="48"/>
        <v>请在此位置填入税率</v>
      </c>
    </row>
    <row r="726" s="40" customFormat="1" spans="1:8">
      <c r="A726" s="41"/>
      <c r="B726" s="41"/>
      <c r="C726" s="41"/>
      <c r="D726" s="49" t="str">
        <f>IFERROR(VLOOKUP($C726,商品分类目录查找!$A:$B,2,0),"-")</f>
        <v>-</v>
      </c>
      <c r="E726" s="56" t="str">
        <f t="shared" si="45"/>
        <v>-</v>
      </c>
      <c r="F726" s="49" t="str">
        <f t="shared" si="46"/>
        <v>-</v>
      </c>
      <c r="G726" s="49" t="str">
        <f t="shared" si="47"/>
        <v>-</v>
      </c>
      <c r="H726" s="54" t="str">
        <f t="shared" si="48"/>
        <v>请在此位置填入税率</v>
      </c>
    </row>
    <row r="727" s="40" customFormat="1" spans="1:8">
      <c r="A727" s="41"/>
      <c r="B727" s="41"/>
      <c r="C727" s="41"/>
      <c r="D727" s="49" t="str">
        <f>IFERROR(VLOOKUP($C727,商品分类目录查找!$A:$B,2,0),"-")</f>
        <v>-</v>
      </c>
      <c r="E727" s="56" t="str">
        <f t="shared" si="45"/>
        <v>-</v>
      </c>
      <c r="F727" s="49" t="str">
        <f t="shared" si="46"/>
        <v>-</v>
      </c>
      <c r="G727" s="49" t="str">
        <f t="shared" si="47"/>
        <v>-</v>
      </c>
      <c r="H727" s="54" t="str">
        <f t="shared" si="48"/>
        <v>请在此位置填入税率</v>
      </c>
    </row>
    <row r="728" s="40" customFormat="1" spans="1:8">
      <c r="A728" s="41"/>
      <c r="B728" s="41"/>
      <c r="C728" s="41"/>
      <c r="D728" s="49" t="str">
        <f>IFERROR(VLOOKUP($C728,商品分类目录查找!$A:$B,2,0),"-")</f>
        <v>-</v>
      </c>
      <c r="E728" s="56" t="str">
        <f t="shared" si="45"/>
        <v>-</v>
      </c>
      <c r="F728" s="49" t="str">
        <f t="shared" si="46"/>
        <v>-</v>
      </c>
      <c r="G728" s="49" t="str">
        <f t="shared" si="47"/>
        <v>-</v>
      </c>
      <c r="H728" s="54" t="str">
        <f t="shared" si="48"/>
        <v>请在此位置填入税率</v>
      </c>
    </row>
    <row r="729" s="40" customFormat="1" spans="1:8">
      <c r="A729" s="41"/>
      <c r="B729" s="41"/>
      <c r="C729" s="41"/>
      <c r="D729" s="49" t="str">
        <f>IFERROR(VLOOKUP($C729,商品分类目录查找!$A:$B,2,0),"-")</f>
        <v>-</v>
      </c>
      <c r="E729" s="56" t="str">
        <f t="shared" si="45"/>
        <v>-</v>
      </c>
      <c r="F729" s="49" t="str">
        <f t="shared" si="46"/>
        <v>-</v>
      </c>
      <c r="G729" s="49" t="str">
        <f t="shared" si="47"/>
        <v>-</v>
      </c>
      <c r="H729" s="54" t="str">
        <f t="shared" si="48"/>
        <v>请在此位置填入税率</v>
      </c>
    </row>
    <row r="730" s="40" customFormat="1" spans="1:8">
      <c r="A730" s="41"/>
      <c r="B730" s="41"/>
      <c r="C730" s="41"/>
      <c r="D730" s="49" t="str">
        <f>IFERROR(VLOOKUP($C730,商品分类目录查找!$A:$B,2,0),"-")</f>
        <v>-</v>
      </c>
      <c r="E730" s="56" t="str">
        <f t="shared" si="45"/>
        <v>-</v>
      </c>
      <c r="F730" s="49" t="str">
        <f t="shared" si="46"/>
        <v>-</v>
      </c>
      <c r="G730" s="49" t="str">
        <f t="shared" si="47"/>
        <v>-</v>
      </c>
      <c r="H730" s="54" t="str">
        <f t="shared" si="48"/>
        <v>请在此位置填入税率</v>
      </c>
    </row>
    <row r="731" s="40" customFormat="1" spans="1:8">
      <c r="A731" s="41"/>
      <c r="B731" s="41"/>
      <c r="C731" s="41"/>
      <c r="D731" s="49" t="str">
        <f>IFERROR(VLOOKUP($C731,商品分类目录查找!$A:$B,2,0),"-")</f>
        <v>-</v>
      </c>
      <c r="E731" s="56" t="str">
        <f t="shared" si="45"/>
        <v>-</v>
      </c>
      <c r="F731" s="49" t="str">
        <f t="shared" si="46"/>
        <v>-</v>
      </c>
      <c r="G731" s="49" t="str">
        <f t="shared" si="47"/>
        <v>-</v>
      </c>
      <c r="H731" s="54" t="str">
        <f t="shared" si="48"/>
        <v>请在此位置填入税率</v>
      </c>
    </row>
    <row r="732" s="40" customFormat="1" spans="1:8">
      <c r="A732" s="41"/>
      <c r="B732" s="41"/>
      <c r="C732" s="41"/>
      <c r="D732" s="49" t="str">
        <f>IFERROR(VLOOKUP($C732,商品分类目录查找!$A:$B,2,0),"-")</f>
        <v>-</v>
      </c>
      <c r="E732" s="56" t="str">
        <f t="shared" si="45"/>
        <v>-</v>
      </c>
      <c r="F732" s="49" t="str">
        <f t="shared" si="46"/>
        <v>-</v>
      </c>
      <c r="G732" s="49" t="str">
        <f t="shared" si="47"/>
        <v>-</v>
      </c>
      <c r="H732" s="54" t="str">
        <f t="shared" si="48"/>
        <v>请在此位置填入税率</v>
      </c>
    </row>
    <row r="733" s="40" customFormat="1" spans="1:8">
      <c r="A733" s="41"/>
      <c r="B733" s="41"/>
      <c r="C733" s="41"/>
      <c r="D733" s="49" t="str">
        <f>IFERROR(VLOOKUP($C733,商品分类目录查找!$A:$B,2,0),"-")</f>
        <v>-</v>
      </c>
      <c r="E733" s="56" t="str">
        <f t="shared" si="45"/>
        <v>-</v>
      </c>
      <c r="F733" s="49" t="str">
        <f t="shared" si="46"/>
        <v>-</v>
      </c>
      <c r="G733" s="49" t="str">
        <f t="shared" si="47"/>
        <v>-</v>
      </c>
      <c r="H733" s="54" t="str">
        <f t="shared" si="48"/>
        <v>请在此位置填入税率</v>
      </c>
    </row>
    <row r="734" s="40" customFormat="1" spans="1:8">
      <c r="A734" s="41"/>
      <c r="B734" s="41"/>
      <c r="C734" s="41"/>
      <c r="D734" s="49" t="str">
        <f>IFERROR(VLOOKUP($C734,商品分类目录查找!$A:$B,2,0),"-")</f>
        <v>-</v>
      </c>
      <c r="E734" s="56" t="str">
        <f t="shared" si="45"/>
        <v>-</v>
      </c>
      <c r="F734" s="49" t="str">
        <f t="shared" si="46"/>
        <v>-</v>
      </c>
      <c r="G734" s="49" t="str">
        <f t="shared" si="47"/>
        <v>-</v>
      </c>
      <c r="H734" s="54" t="str">
        <f t="shared" si="48"/>
        <v>请在此位置填入税率</v>
      </c>
    </row>
    <row r="735" s="40" customFormat="1" spans="1:8">
      <c r="A735" s="41"/>
      <c r="B735" s="41"/>
      <c r="C735" s="41"/>
      <c r="D735" s="49" t="str">
        <f>IFERROR(VLOOKUP($C735,商品分类目录查找!$A:$B,2,0),"-")</f>
        <v>-</v>
      </c>
      <c r="E735" s="56" t="str">
        <f t="shared" si="45"/>
        <v>-</v>
      </c>
      <c r="F735" s="49" t="str">
        <f t="shared" si="46"/>
        <v>-</v>
      </c>
      <c r="G735" s="49" t="str">
        <f t="shared" si="47"/>
        <v>-</v>
      </c>
      <c r="H735" s="54" t="str">
        <f t="shared" si="48"/>
        <v>请在此位置填入税率</v>
      </c>
    </row>
    <row r="736" s="40" customFormat="1" spans="1:8">
      <c r="A736" s="41"/>
      <c r="B736" s="41"/>
      <c r="C736" s="41"/>
      <c r="D736" s="49" t="str">
        <f>IFERROR(VLOOKUP($C736,商品分类目录查找!$A:$B,2,0),"-")</f>
        <v>-</v>
      </c>
      <c r="E736" s="56" t="str">
        <f t="shared" si="45"/>
        <v>-</v>
      </c>
      <c r="F736" s="49" t="str">
        <f t="shared" si="46"/>
        <v>-</v>
      </c>
      <c r="G736" s="49" t="str">
        <f t="shared" si="47"/>
        <v>-</v>
      </c>
      <c r="H736" s="54" t="str">
        <f t="shared" si="48"/>
        <v>请在此位置填入税率</v>
      </c>
    </row>
    <row r="737" s="40" customFormat="1" spans="1:8">
      <c r="A737" s="41"/>
      <c r="B737" s="41"/>
      <c r="C737" s="41"/>
      <c r="D737" s="49" t="str">
        <f>IFERROR(VLOOKUP($C737,商品分类目录查找!$A:$B,2,0),"-")</f>
        <v>-</v>
      </c>
      <c r="E737" s="56" t="str">
        <f t="shared" si="45"/>
        <v>-</v>
      </c>
      <c r="F737" s="49" t="str">
        <f t="shared" si="46"/>
        <v>-</v>
      </c>
      <c r="G737" s="49" t="str">
        <f t="shared" si="47"/>
        <v>-</v>
      </c>
      <c r="H737" s="54" t="str">
        <f t="shared" si="48"/>
        <v>请在此位置填入税率</v>
      </c>
    </row>
    <row r="738" s="40" customFormat="1" spans="1:8">
      <c r="A738" s="41"/>
      <c r="B738" s="41"/>
      <c r="C738" s="41"/>
      <c r="D738" s="49" t="str">
        <f>IFERROR(VLOOKUP($C738,商品分类目录查找!$A:$B,2,0),"-")</f>
        <v>-</v>
      </c>
      <c r="E738" s="56" t="str">
        <f t="shared" si="45"/>
        <v>-</v>
      </c>
      <c r="F738" s="49" t="str">
        <f t="shared" si="46"/>
        <v>-</v>
      </c>
      <c r="G738" s="49" t="str">
        <f t="shared" si="47"/>
        <v>-</v>
      </c>
      <c r="H738" s="54" t="str">
        <f t="shared" si="48"/>
        <v>请在此位置填入税率</v>
      </c>
    </row>
    <row r="739" s="40" customFormat="1" spans="1:8">
      <c r="A739" s="41"/>
      <c r="B739" s="41"/>
      <c r="C739" s="41"/>
      <c r="D739" s="49" t="str">
        <f>IFERROR(VLOOKUP($C739,商品分类目录查找!$A:$B,2,0),"-")</f>
        <v>-</v>
      </c>
      <c r="E739" s="56" t="str">
        <f t="shared" si="45"/>
        <v>-</v>
      </c>
      <c r="F739" s="49" t="str">
        <f t="shared" si="46"/>
        <v>-</v>
      </c>
      <c r="G739" s="49" t="str">
        <f t="shared" si="47"/>
        <v>-</v>
      </c>
      <c r="H739" s="54" t="str">
        <f t="shared" si="48"/>
        <v>请在此位置填入税率</v>
      </c>
    </row>
    <row r="740" s="40" customFormat="1" spans="1:8">
      <c r="A740" s="41"/>
      <c r="B740" s="41"/>
      <c r="C740" s="41"/>
      <c r="D740" s="49" t="str">
        <f>IFERROR(VLOOKUP($C740,商品分类目录查找!$A:$B,2,0),"-")</f>
        <v>-</v>
      </c>
      <c r="E740" s="56" t="str">
        <f t="shared" si="45"/>
        <v>-</v>
      </c>
      <c r="F740" s="49" t="str">
        <f t="shared" si="46"/>
        <v>-</v>
      </c>
      <c r="G740" s="49" t="str">
        <f t="shared" si="47"/>
        <v>-</v>
      </c>
      <c r="H740" s="54" t="str">
        <f t="shared" si="48"/>
        <v>请在此位置填入税率</v>
      </c>
    </row>
    <row r="741" s="40" customFormat="1" spans="1:8">
      <c r="A741" s="41"/>
      <c r="B741" s="41"/>
      <c r="C741" s="41"/>
      <c r="D741" s="49" t="str">
        <f>IFERROR(VLOOKUP($C741,商品分类目录查找!$A:$B,2,0),"-")</f>
        <v>-</v>
      </c>
      <c r="E741" s="56" t="str">
        <f t="shared" si="45"/>
        <v>-</v>
      </c>
      <c r="F741" s="49" t="str">
        <f t="shared" si="46"/>
        <v>-</v>
      </c>
      <c r="G741" s="49" t="str">
        <f t="shared" si="47"/>
        <v>-</v>
      </c>
      <c r="H741" s="54" t="str">
        <f t="shared" si="48"/>
        <v>请在此位置填入税率</v>
      </c>
    </row>
    <row r="742" s="40" customFormat="1" spans="1:8">
      <c r="A742" s="41"/>
      <c r="B742" s="41"/>
      <c r="C742" s="41"/>
      <c r="D742" s="49" t="str">
        <f>IFERROR(VLOOKUP($C742,商品分类目录查找!$A:$B,2,0),"-")</f>
        <v>-</v>
      </c>
      <c r="E742" s="56" t="str">
        <f t="shared" si="45"/>
        <v>-</v>
      </c>
      <c r="F742" s="49" t="str">
        <f t="shared" si="46"/>
        <v>-</v>
      </c>
      <c r="G742" s="49" t="str">
        <f t="shared" si="47"/>
        <v>-</v>
      </c>
      <c r="H742" s="54" t="str">
        <f t="shared" si="48"/>
        <v>请在此位置填入税率</v>
      </c>
    </row>
    <row r="743" s="40" customFormat="1" spans="1:8">
      <c r="A743" s="41"/>
      <c r="B743" s="41"/>
      <c r="C743" s="41"/>
      <c r="D743" s="49" t="str">
        <f>IFERROR(VLOOKUP($C743,商品分类目录查找!$A:$B,2,0),"-")</f>
        <v>-</v>
      </c>
      <c r="E743" s="56" t="str">
        <f t="shared" si="45"/>
        <v>-</v>
      </c>
      <c r="F743" s="49" t="str">
        <f t="shared" si="46"/>
        <v>-</v>
      </c>
      <c r="G743" s="49" t="str">
        <f t="shared" si="47"/>
        <v>-</v>
      </c>
      <c r="H743" s="54" t="str">
        <f t="shared" si="48"/>
        <v>请在此位置填入税率</v>
      </c>
    </row>
    <row r="744" s="40" customFormat="1" spans="1:8">
      <c r="A744" s="41"/>
      <c r="B744" s="41"/>
      <c r="C744" s="41"/>
      <c r="D744" s="49" t="str">
        <f>IFERROR(VLOOKUP($C744,商品分类目录查找!$A:$B,2,0),"-")</f>
        <v>-</v>
      </c>
      <c r="E744" s="56" t="str">
        <f t="shared" si="45"/>
        <v>-</v>
      </c>
      <c r="F744" s="49" t="str">
        <f t="shared" si="46"/>
        <v>-</v>
      </c>
      <c r="G744" s="49" t="str">
        <f t="shared" si="47"/>
        <v>-</v>
      </c>
      <c r="H744" s="54" t="str">
        <f t="shared" si="48"/>
        <v>请在此位置填入税率</v>
      </c>
    </row>
    <row r="745" s="40" customFormat="1" spans="1:8">
      <c r="A745" s="41"/>
      <c r="B745" s="41"/>
      <c r="C745" s="41"/>
      <c r="D745" s="49" t="str">
        <f>IFERROR(VLOOKUP($C745,商品分类目录查找!$A:$B,2,0),"-")</f>
        <v>-</v>
      </c>
      <c r="E745" s="56" t="str">
        <f t="shared" si="45"/>
        <v>-</v>
      </c>
      <c r="F745" s="49" t="str">
        <f t="shared" si="46"/>
        <v>-</v>
      </c>
      <c r="G745" s="49" t="str">
        <f t="shared" si="47"/>
        <v>-</v>
      </c>
      <c r="H745" s="54" t="str">
        <f t="shared" si="48"/>
        <v>请在此位置填入税率</v>
      </c>
    </row>
    <row r="746" s="40" customFormat="1" spans="1:8">
      <c r="A746" s="41"/>
      <c r="B746" s="41"/>
      <c r="C746" s="41"/>
      <c r="D746" s="49" t="str">
        <f>IFERROR(VLOOKUP($C746,商品分类目录查找!$A:$B,2,0),"-")</f>
        <v>-</v>
      </c>
      <c r="E746" s="56" t="str">
        <f t="shared" si="45"/>
        <v>-</v>
      </c>
      <c r="F746" s="49" t="str">
        <f t="shared" si="46"/>
        <v>-</v>
      </c>
      <c r="G746" s="49" t="str">
        <f t="shared" si="47"/>
        <v>-</v>
      </c>
      <c r="H746" s="54" t="str">
        <f t="shared" si="48"/>
        <v>请在此位置填入税率</v>
      </c>
    </row>
    <row r="747" s="40" customFormat="1" spans="1:8">
      <c r="A747" s="41"/>
      <c r="B747" s="41"/>
      <c r="C747" s="41"/>
      <c r="D747" s="49" t="str">
        <f>IFERROR(VLOOKUP($C747,商品分类目录查找!$A:$B,2,0),"-")</f>
        <v>-</v>
      </c>
      <c r="E747" s="56" t="str">
        <f t="shared" si="45"/>
        <v>-</v>
      </c>
      <c r="F747" s="49" t="str">
        <f t="shared" si="46"/>
        <v>-</v>
      </c>
      <c r="G747" s="49" t="str">
        <f t="shared" si="47"/>
        <v>-</v>
      </c>
      <c r="H747" s="54" t="str">
        <f t="shared" si="48"/>
        <v>请在此位置填入税率</v>
      </c>
    </row>
    <row r="748" s="40" customFormat="1" spans="1:8">
      <c r="A748" s="41"/>
      <c r="B748" s="41"/>
      <c r="C748" s="41"/>
      <c r="D748" s="49" t="str">
        <f>IFERROR(VLOOKUP($C748,商品分类目录查找!$A:$B,2,0),"-")</f>
        <v>-</v>
      </c>
      <c r="E748" s="56" t="str">
        <f t="shared" si="45"/>
        <v>-</v>
      </c>
      <c r="F748" s="49" t="str">
        <f t="shared" si="46"/>
        <v>-</v>
      </c>
      <c r="G748" s="49" t="str">
        <f t="shared" si="47"/>
        <v>-</v>
      </c>
      <c r="H748" s="54" t="str">
        <f t="shared" si="48"/>
        <v>请在此位置填入税率</v>
      </c>
    </row>
    <row r="749" s="40" customFormat="1" spans="1:8">
      <c r="A749" s="41"/>
      <c r="B749" s="41"/>
      <c r="C749" s="41"/>
      <c r="D749" s="49" t="str">
        <f>IFERROR(VLOOKUP($C749,商品分类目录查找!$A:$B,2,0),"-")</f>
        <v>-</v>
      </c>
      <c r="E749" s="56" t="str">
        <f t="shared" si="45"/>
        <v>-</v>
      </c>
      <c r="F749" s="49" t="str">
        <f t="shared" si="46"/>
        <v>-</v>
      </c>
      <c r="G749" s="49" t="str">
        <f t="shared" si="47"/>
        <v>-</v>
      </c>
      <c r="H749" s="54" t="str">
        <f t="shared" si="48"/>
        <v>请在此位置填入税率</v>
      </c>
    </row>
    <row r="750" s="40" customFormat="1" spans="1:8">
      <c r="A750" s="41"/>
      <c r="B750" s="41"/>
      <c r="C750" s="41"/>
      <c r="D750" s="49" t="str">
        <f>IFERROR(VLOOKUP($C750,商品分类目录查找!$A:$B,2,0),"-")</f>
        <v>-</v>
      </c>
      <c r="E750" s="56" t="str">
        <f t="shared" si="45"/>
        <v>-</v>
      </c>
      <c r="F750" s="49" t="str">
        <f t="shared" si="46"/>
        <v>-</v>
      </c>
      <c r="G750" s="49" t="str">
        <f t="shared" si="47"/>
        <v>-</v>
      </c>
      <c r="H750" s="54" t="str">
        <f t="shared" si="48"/>
        <v>请在此位置填入税率</v>
      </c>
    </row>
    <row r="751" s="40" customFormat="1" spans="1:8">
      <c r="A751" s="41"/>
      <c r="B751" s="41"/>
      <c r="C751" s="41"/>
      <c r="D751" s="49" t="str">
        <f>IFERROR(VLOOKUP($C751,商品分类目录查找!$A:$B,2,0),"-")</f>
        <v>-</v>
      </c>
      <c r="E751" s="56" t="str">
        <f t="shared" si="45"/>
        <v>-</v>
      </c>
      <c r="F751" s="49" t="str">
        <f t="shared" si="46"/>
        <v>-</v>
      </c>
      <c r="G751" s="49" t="str">
        <f t="shared" si="47"/>
        <v>-</v>
      </c>
      <c r="H751" s="54" t="str">
        <f t="shared" si="48"/>
        <v>请在此位置填入税率</v>
      </c>
    </row>
    <row r="752" s="40" customFormat="1" spans="1:8">
      <c r="A752" s="41"/>
      <c r="B752" s="41"/>
      <c r="C752" s="41"/>
      <c r="D752" s="49" t="str">
        <f>IFERROR(VLOOKUP($C752,商品分类目录查找!$A:$B,2,0),"-")</f>
        <v>-</v>
      </c>
      <c r="E752" s="56" t="str">
        <f t="shared" si="45"/>
        <v>-</v>
      </c>
      <c r="F752" s="49" t="str">
        <f t="shared" si="46"/>
        <v>-</v>
      </c>
      <c r="G752" s="49" t="str">
        <f t="shared" si="47"/>
        <v>-</v>
      </c>
      <c r="H752" s="54" t="str">
        <f t="shared" si="48"/>
        <v>请在此位置填入税率</v>
      </c>
    </row>
    <row r="753" s="40" customFormat="1" spans="1:8">
      <c r="A753" s="41"/>
      <c r="B753" s="41"/>
      <c r="C753" s="41"/>
      <c r="D753" s="49" t="str">
        <f>IFERROR(VLOOKUP($C753,商品分类目录查找!$A:$B,2,0),"-")</f>
        <v>-</v>
      </c>
      <c r="E753" s="56" t="str">
        <f t="shared" si="45"/>
        <v>-</v>
      </c>
      <c r="F753" s="49" t="str">
        <f t="shared" si="46"/>
        <v>-</v>
      </c>
      <c r="G753" s="49" t="str">
        <f t="shared" si="47"/>
        <v>-</v>
      </c>
      <c r="H753" s="54" t="str">
        <f t="shared" si="48"/>
        <v>请在此位置填入税率</v>
      </c>
    </row>
    <row r="754" s="40" customFormat="1" spans="1:8">
      <c r="A754" s="41"/>
      <c r="B754" s="41"/>
      <c r="C754" s="41"/>
      <c r="D754" s="49" t="str">
        <f>IFERROR(VLOOKUP($C754,商品分类目录查找!$A:$B,2,0),"-")</f>
        <v>-</v>
      </c>
      <c r="E754" s="56" t="str">
        <f t="shared" si="45"/>
        <v>-</v>
      </c>
      <c r="F754" s="49" t="str">
        <f t="shared" si="46"/>
        <v>-</v>
      </c>
      <c r="G754" s="49" t="str">
        <f t="shared" si="47"/>
        <v>-</v>
      </c>
      <c r="H754" s="54" t="str">
        <f t="shared" si="48"/>
        <v>请在此位置填入税率</v>
      </c>
    </row>
    <row r="755" s="40" customFormat="1" spans="1:8">
      <c r="A755" s="41"/>
      <c r="B755" s="41"/>
      <c r="C755" s="41"/>
      <c r="D755" s="49" t="str">
        <f>IFERROR(VLOOKUP($C755,商品分类目录查找!$A:$B,2,0),"-")</f>
        <v>-</v>
      </c>
      <c r="E755" s="56" t="str">
        <f t="shared" si="45"/>
        <v>-</v>
      </c>
      <c r="F755" s="49" t="str">
        <f t="shared" si="46"/>
        <v>-</v>
      </c>
      <c r="G755" s="49" t="str">
        <f t="shared" si="47"/>
        <v>-</v>
      </c>
      <c r="H755" s="54" t="str">
        <f t="shared" si="48"/>
        <v>请在此位置填入税率</v>
      </c>
    </row>
    <row r="756" s="40" customFormat="1" spans="1:8">
      <c r="A756" s="41"/>
      <c r="B756" s="41"/>
      <c r="C756" s="41"/>
      <c r="D756" s="49" t="str">
        <f>IFERROR(VLOOKUP($C756,商品分类目录查找!$A:$B,2,0),"-")</f>
        <v>-</v>
      </c>
      <c r="E756" s="56" t="str">
        <f t="shared" si="45"/>
        <v>-</v>
      </c>
      <c r="F756" s="49" t="str">
        <f t="shared" si="46"/>
        <v>-</v>
      </c>
      <c r="G756" s="49" t="str">
        <f t="shared" si="47"/>
        <v>-</v>
      </c>
      <c r="H756" s="54" t="str">
        <f t="shared" si="48"/>
        <v>请在此位置填入税率</v>
      </c>
    </row>
    <row r="757" s="40" customFormat="1" spans="1:8">
      <c r="A757" s="41"/>
      <c r="B757" s="41"/>
      <c r="C757" s="41"/>
      <c r="D757" s="49" t="str">
        <f>IFERROR(VLOOKUP($C757,商品分类目录查找!$A:$B,2,0),"-")</f>
        <v>-</v>
      </c>
      <c r="E757" s="56" t="str">
        <f t="shared" si="45"/>
        <v>-</v>
      </c>
      <c r="F757" s="49" t="str">
        <f t="shared" si="46"/>
        <v>-</v>
      </c>
      <c r="G757" s="49" t="str">
        <f t="shared" si="47"/>
        <v>-</v>
      </c>
      <c r="H757" s="54" t="str">
        <f t="shared" si="48"/>
        <v>请在此位置填入税率</v>
      </c>
    </row>
    <row r="758" s="40" customFormat="1" spans="1:8">
      <c r="A758" s="41"/>
      <c r="B758" s="41"/>
      <c r="C758" s="41"/>
      <c r="D758" s="49" t="str">
        <f>IFERROR(VLOOKUP($C758,商品分类目录查找!$A:$B,2,0),"-")</f>
        <v>-</v>
      </c>
      <c r="E758" s="56" t="str">
        <f t="shared" si="45"/>
        <v>-</v>
      </c>
      <c r="F758" s="49" t="str">
        <f t="shared" si="46"/>
        <v>-</v>
      </c>
      <c r="G758" s="49" t="str">
        <f t="shared" si="47"/>
        <v>-</v>
      </c>
      <c r="H758" s="54" t="str">
        <f t="shared" si="48"/>
        <v>请在此位置填入税率</v>
      </c>
    </row>
    <row r="759" s="40" customFormat="1" spans="1:8">
      <c r="A759" s="41"/>
      <c r="B759" s="41"/>
      <c r="C759" s="41"/>
      <c r="D759" s="49" t="str">
        <f>IFERROR(VLOOKUP($C759,商品分类目录查找!$A:$B,2,0),"-")</f>
        <v>-</v>
      </c>
      <c r="E759" s="56" t="str">
        <f t="shared" si="45"/>
        <v>-</v>
      </c>
      <c r="F759" s="49" t="str">
        <f t="shared" si="46"/>
        <v>-</v>
      </c>
      <c r="G759" s="49" t="str">
        <f t="shared" si="47"/>
        <v>-</v>
      </c>
      <c r="H759" s="54" t="str">
        <f t="shared" si="48"/>
        <v>请在此位置填入税率</v>
      </c>
    </row>
    <row r="760" s="40" customFormat="1" spans="1:8">
      <c r="A760" s="41"/>
      <c r="B760" s="41"/>
      <c r="C760" s="41"/>
      <c r="D760" s="49" t="str">
        <f>IFERROR(VLOOKUP($C760,商品分类目录查找!$A:$B,2,0),"-")</f>
        <v>-</v>
      </c>
      <c r="E760" s="56" t="str">
        <f t="shared" si="45"/>
        <v>-</v>
      </c>
      <c r="F760" s="49" t="str">
        <f t="shared" si="46"/>
        <v>-</v>
      </c>
      <c r="G760" s="49" t="str">
        <f t="shared" si="47"/>
        <v>-</v>
      </c>
      <c r="H760" s="54" t="str">
        <f t="shared" si="48"/>
        <v>请在此位置填入税率</v>
      </c>
    </row>
    <row r="761" s="40" customFormat="1" spans="1:8">
      <c r="A761" s="41"/>
      <c r="B761" s="41"/>
      <c r="C761" s="41"/>
      <c r="D761" s="49" t="str">
        <f>IFERROR(VLOOKUP($C761,商品分类目录查找!$A:$B,2,0),"-")</f>
        <v>-</v>
      </c>
      <c r="E761" s="56" t="str">
        <f t="shared" si="45"/>
        <v>-</v>
      </c>
      <c r="F761" s="49" t="str">
        <f t="shared" si="46"/>
        <v>-</v>
      </c>
      <c r="G761" s="49" t="str">
        <f t="shared" si="47"/>
        <v>-</v>
      </c>
      <c r="H761" s="54" t="str">
        <f t="shared" si="48"/>
        <v>请在此位置填入税率</v>
      </c>
    </row>
    <row r="762" s="40" customFormat="1" spans="1:8">
      <c r="A762" s="41"/>
      <c r="B762" s="41"/>
      <c r="C762" s="41"/>
      <c r="D762" s="49" t="str">
        <f>IFERROR(VLOOKUP($C762,商品分类目录查找!$A:$B,2,0),"-")</f>
        <v>-</v>
      </c>
      <c r="E762" s="56" t="str">
        <f t="shared" si="45"/>
        <v>-</v>
      </c>
      <c r="F762" s="49" t="str">
        <f t="shared" si="46"/>
        <v>-</v>
      </c>
      <c r="G762" s="49" t="str">
        <f t="shared" si="47"/>
        <v>-</v>
      </c>
      <c r="H762" s="54" t="str">
        <f t="shared" si="48"/>
        <v>请在此位置填入税率</v>
      </c>
    </row>
    <row r="763" s="40" customFormat="1" spans="1:8">
      <c r="A763" s="41"/>
      <c r="B763" s="41"/>
      <c r="C763" s="41"/>
      <c r="D763" s="49" t="str">
        <f>IFERROR(VLOOKUP($C763,商品分类目录查找!$A:$B,2,0),"-")</f>
        <v>-</v>
      </c>
      <c r="E763" s="56" t="str">
        <f t="shared" si="45"/>
        <v>-</v>
      </c>
      <c r="F763" s="49" t="str">
        <f t="shared" si="46"/>
        <v>-</v>
      </c>
      <c r="G763" s="49" t="str">
        <f t="shared" si="47"/>
        <v>-</v>
      </c>
      <c r="H763" s="54" t="str">
        <f t="shared" si="48"/>
        <v>请在此位置填入税率</v>
      </c>
    </row>
    <row r="764" s="40" customFormat="1" spans="1:8">
      <c r="A764" s="41"/>
      <c r="B764" s="41"/>
      <c r="C764" s="41"/>
      <c r="D764" s="49" t="str">
        <f>IFERROR(VLOOKUP($C764,商品分类目录查找!$A:$B,2,0),"-")</f>
        <v>-</v>
      </c>
      <c r="E764" s="56" t="str">
        <f t="shared" si="45"/>
        <v>-</v>
      </c>
      <c r="F764" s="49" t="str">
        <f t="shared" si="46"/>
        <v>-</v>
      </c>
      <c r="G764" s="49" t="str">
        <f t="shared" si="47"/>
        <v>-</v>
      </c>
      <c r="H764" s="54" t="str">
        <f t="shared" si="48"/>
        <v>请在此位置填入税率</v>
      </c>
    </row>
    <row r="765" s="40" customFormat="1" spans="1:8">
      <c r="A765" s="41"/>
      <c r="B765" s="41"/>
      <c r="C765" s="41"/>
      <c r="D765" s="49" t="str">
        <f>IFERROR(VLOOKUP($C765,商品分类目录查找!$A:$B,2,0),"-")</f>
        <v>-</v>
      </c>
      <c r="E765" s="56" t="str">
        <f t="shared" si="45"/>
        <v>-</v>
      </c>
      <c r="F765" s="49" t="str">
        <f t="shared" si="46"/>
        <v>-</v>
      </c>
      <c r="G765" s="49" t="str">
        <f t="shared" si="47"/>
        <v>-</v>
      </c>
      <c r="H765" s="54" t="str">
        <f t="shared" si="48"/>
        <v>请在此位置填入税率</v>
      </c>
    </row>
    <row r="766" s="40" customFormat="1" spans="1:8">
      <c r="A766" s="41"/>
      <c r="B766" s="41"/>
      <c r="C766" s="41"/>
      <c r="D766" s="49" t="str">
        <f>IFERROR(VLOOKUP($C766,商品分类目录查找!$A:$B,2,0),"-")</f>
        <v>-</v>
      </c>
      <c r="E766" s="56" t="str">
        <f t="shared" si="45"/>
        <v>-</v>
      </c>
      <c r="F766" s="49" t="str">
        <f t="shared" si="46"/>
        <v>-</v>
      </c>
      <c r="G766" s="49" t="str">
        <f t="shared" si="47"/>
        <v>-</v>
      </c>
      <c r="H766" s="54" t="str">
        <f t="shared" si="48"/>
        <v>请在此位置填入税率</v>
      </c>
    </row>
    <row r="767" s="40" customFormat="1" spans="1:8">
      <c r="A767" s="41"/>
      <c r="B767" s="41"/>
      <c r="C767" s="41"/>
      <c r="D767" s="49" t="str">
        <f>IFERROR(VLOOKUP($C767,商品分类目录查找!$A:$B,2,0),"-")</f>
        <v>-</v>
      </c>
      <c r="E767" s="56" t="str">
        <f t="shared" si="45"/>
        <v>-</v>
      </c>
      <c r="F767" s="49" t="str">
        <f t="shared" si="46"/>
        <v>-</v>
      </c>
      <c r="G767" s="49" t="str">
        <f t="shared" si="47"/>
        <v>-</v>
      </c>
      <c r="H767" s="54" t="str">
        <f t="shared" si="48"/>
        <v>请在此位置填入税率</v>
      </c>
    </row>
    <row r="768" s="40" customFormat="1" spans="1:8">
      <c r="A768" s="41"/>
      <c r="B768" s="41"/>
      <c r="C768" s="41"/>
      <c r="D768" s="49" t="str">
        <f>IFERROR(VLOOKUP($C768,商品分类目录查找!$A:$B,2,0),"-")</f>
        <v>-</v>
      </c>
      <c r="E768" s="56" t="str">
        <f t="shared" si="45"/>
        <v>-</v>
      </c>
      <c r="F768" s="49" t="str">
        <f t="shared" si="46"/>
        <v>-</v>
      </c>
      <c r="G768" s="49" t="str">
        <f t="shared" si="47"/>
        <v>-</v>
      </c>
      <c r="H768" s="54" t="str">
        <f t="shared" si="48"/>
        <v>请在此位置填入税率</v>
      </c>
    </row>
    <row r="769" s="40" customFormat="1" spans="1:8">
      <c r="A769" s="41"/>
      <c r="B769" s="41"/>
      <c r="C769" s="41"/>
      <c r="D769" s="49" t="str">
        <f>IFERROR(VLOOKUP($C769,商品分类目录查找!$A:$B,2,0),"-")</f>
        <v>-</v>
      </c>
      <c r="E769" s="56" t="str">
        <f t="shared" si="45"/>
        <v>-</v>
      </c>
      <c r="F769" s="49" t="str">
        <f t="shared" si="46"/>
        <v>-</v>
      </c>
      <c r="G769" s="49" t="str">
        <f t="shared" si="47"/>
        <v>-</v>
      </c>
      <c r="H769" s="54" t="str">
        <f t="shared" si="48"/>
        <v>请在此位置填入税率</v>
      </c>
    </row>
    <row r="770" s="40" customFormat="1" spans="1:8">
      <c r="A770" s="41"/>
      <c r="B770" s="41"/>
      <c r="C770" s="41"/>
      <c r="D770" s="49" t="str">
        <f>IFERROR(VLOOKUP($C770,商品分类目录查找!$A:$B,2,0),"-")</f>
        <v>-</v>
      </c>
      <c r="E770" s="56" t="str">
        <f t="shared" ref="E770:E833" si="49">LEFT(D770,4)</f>
        <v>-</v>
      </c>
      <c r="F770" s="49" t="str">
        <f t="shared" ref="F770:F833" si="50">LEFT($D770,3)</f>
        <v>-</v>
      </c>
      <c r="G770" s="49" t="str">
        <f t="shared" ref="G770:G833" si="51">LEFT($D770,2)</f>
        <v>-</v>
      </c>
      <c r="H770" s="54" t="str">
        <f t="shared" si="48"/>
        <v>请在此位置填入税率</v>
      </c>
    </row>
    <row r="771" s="40" customFormat="1" spans="1:8">
      <c r="A771" s="41"/>
      <c r="B771" s="41"/>
      <c r="C771" s="41"/>
      <c r="D771" s="49" t="str">
        <f>IFERROR(VLOOKUP($C771,商品分类目录查找!$A:$B,2,0),"-")</f>
        <v>-</v>
      </c>
      <c r="E771" s="56" t="str">
        <f t="shared" si="49"/>
        <v>-</v>
      </c>
      <c r="F771" s="49" t="str">
        <f t="shared" si="50"/>
        <v>-</v>
      </c>
      <c r="G771" s="49" t="str">
        <f t="shared" si="51"/>
        <v>-</v>
      </c>
      <c r="H771" s="54" t="str">
        <f t="shared" si="48"/>
        <v>请在此位置填入税率</v>
      </c>
    </row>
    <row r="772" s="40" customFormat="1" spans="1:8">
      <c r="A772" s="41"/>
      <c r="B772" s="41"/>
      <c r="C772" s="41"/>
      <c r="D772" s="49" t="str">
        <f>IFERROR(VLOOKUP($C772,商品分类目录查找!$A:$B,2,0),"-")</f>
        <v>-</v>
      </c>
      <c r="E772" s="56" t="str">
        <f t="shared" si="49"/>
        <v>-</v>
      </c>
      <c r="F772" s="49" t="str">
        <f t="shared" si="50"/>
        <v>-</v>
      </c>
      <c r="G772" s="49" t="str">
        <f t="shared" si="51"/>
        <v>-</v>
      </c>
      <c r="H772" s="54" t="str">
        <f t="shared" si="48"/>
        <v>请在此位置填入税率</v>
      </c>
    </row>
    <row r="773" s="40" customFormat="1" spans="1:8">
      <c r="A773" s="41"/>
      <c r="B773" s="41"/>
      <c r="C773" s="41"/>
      <c r="D773" s="49" t="str">
        <f>IFERROR(VLOOKUP($C773,商品分类目录查找!$A:$B,2,0),"-")</f>
        <v>-</v>
      </c>
      <c r="E773" s="56" t="str">
        <f t="shared" si="49"/>
        <v>-</v>
      </c>
      <c r="F773" s="49" t="str">
        <f t="shared" si="50"/>
        <v>-</v>
      </c>
      <c r="G773" s="49" t="str">
        <f t="shared" si="51"/>
        <v>-</v>
      </c>
      <c r="H773" s="54" t="str">
        <f t="shared" si="48"/>
        <v>请在此位置填入税率</v>
      </c>
    </row>
    <row r="774" s="40" customFormat="1" spans="1:8">
      <c r="A774" s="41"/>
      <c r="B774" s="41"/>
      <c r="C774" s="41"/>
      <c r="D774" s="49" t="str">
        <f>IFERROR(VLOOKUP($C774,商品分类目录查找!$A:$B,2,0),"-")</f>
        <v>-</v>
      </c>
      <c r="E774" s="56" t="str">
        <f t="shared" si="49"/>
        <v>-</v>
      </c>
      <c r="F774" s="49" t="str">
        <f t="shared" si="50"/>
        <v>-</v>
      </c>
      <c r="G774" s="49" t="str">
        <f t="shared" si="51"/>
        <v>-</v>
      </c>
      <c r="H774" s="54" t="str">
        <f t="shared" si="48"/>
        <v>请在此位置填入税率</v>
      </c>
    </row>
    <row r="775" s="40" customFormat="1" spans="1:8">
      <c r="A775" s="41"/>
      <c r="B775" s="41"/>
      <c r="C775" s="41"/>
      <c r="D775" s="49" t="str">
        <f>IFERROR(VLOOKUP($C775,商品分类目录查找!$A:$B,2,0),"-")</f>
        <v>-</v>
      </c>
      <c r="E775" s="56" t="str">
        <f t="shared" si="49"/>
        <v>-</v>
      </c>
      <c r="F775" s="49" t="str">
        <f t="shared" si="50"/>
        <v>-</v>
      </c>
      <c r="G775" s="49" t="str">
        <f t="shared" si="51"/>
        <v>-</v>
      </c>
      <c r="H775" s="54" t="str">
        <f t="shared" si="48"/>
        <v>请在此位置填入税率</v>
      </c>
    </row>
    <row r="776" s="40" customFormat="1" spans="1:8">
      <c r="A776" s="41"/>
      <c r="B776" s="41"/>
      <c r="C776" s="41"/>
      <c r="D776" s="49" t="str">
        <f>IFERROR(VLOOKUP($C776,商品分类目录查找!$A:$B,2,0),"-")</f>
        <v>-</v>
      </c>
      <c r="E776" s="56" t="str">
        <f t="shared" si="49"/>
        <v>-</v>
      </c>
      <c r="F776" s="49" t="str">
        <f t="shared" si="50"/>
        <v>-</v>
      </c>
      <c r="G776" s="49" t="str">
        <f t="shared" si="51"/>
        <v>-</v>
      </c>
      <c r="H776" s="54" t="str">
        <f t="shared" si="48"/>
        <v>请在此位置填入税率</v>
      </c>
    </row>
    <row r="777" s="40" customFormat="1" spans="1:8">
      <c r="A777" s="41"/>
      <c r="B777" s="41"/>
      <c r="C777" s="41"/>
      <c r="D777" s="49" t="str">
        <f>IFERROR(VLOOKUP($C777,商品分类目录查找!$A:$B,2,0),"-")</f>
        <v>-</v>
      </c>
      <c r="E777" s="56" t="str">
        <f t="shared" si="49"/>
        <v>-</v>
      </c>
      <c r="F777" s="49" t="str">
        <f t="shared" si="50"/>
        <v>-</v>
      </c>
      <c r="G777" s="49" t="str">
        <f t="shared" si="51"/>
        <v>-</v>
      </c>
      <c r="H777" s="54" t="str">
        <f t="shared" si="48"/>
        <v>请在此位置填入税率</v>
      </c>
    </row>
    <row r="778" s="40" customFormat="1" spans="1:8">
      <c r="A778" s="41"/>
      <c r="B778" s="41"/>
      <c r="C778" s="41"/>
      <c r="D778" s="49" t="str">
        <f>IFERROR(VLOOKUP($C778,商品分类目录查找!$A:$B,2,0),"-")</f>
        <v>-</v>
      </c>
      <c r="E778" s="56" t="str">
        <f t="shared" si="49"/>
        <v>-</v>
      </c>
      <c r="F778" s="49" t="str">
        <f t="shared" si="50"/>
        <v>-</v>
      </c>
      <c r="G778" s="49" t="str">
        <f t="shared" si="51"/>
        <v>-</v>
      </c>
      <c r="H778" s="54" t="str">
        <f t="shared" si="48"/>
        <v>请在此位置填入税率</v>
      </c>
    </row>
    <row r="779" s="40" customFormat="1" spans="1:8">
      <c r="A779" s="41"/>
      <c r="B779" s="41"/>
      <c r="C779" s="41"/>
      <c r="D779" s="49" t="str">
        <f>IFERROR(VLOOKUP($C779,商品分类目录查找!$A:$B,2,0),"-")</f>
        <v>-</v>
      </c>
      <c r="E779" s="56" t="str">
        <f t="shared" si="49"/>
        <v>-</v>
      </c>
      <c r="F779" s="49" t="str">
        <f t="shared" si="50"/>
        <v>-</v>
      </c>
      <c r="G779" s="49" t="str">
        <f t="shared" si="51"/>
        <v>-</v>
      </c>
      <c r="H779" s="54" t="str">
        <f t="shared" si="48"/>
        <v>请在此位置填入税率</v>
      </c>
    </row>
    <row r="780" s="40" customFormat="1" spans="1:8">
      <c r="A780" s="41"/>
      <c r="B780" s="41"/>
      <c r="C780" s="41"/>
      <c r="D780" s="49" t="str">
        <f>IFERROR(VLOOKUP($C780,商品分类目录查找!$A:$B,2,0),"-")</f>
        <v>-</v>
      </c>
      <c r="E780" s="56" t="str">
        <f t="shared" si="49"/>
        <v>-</v>
      </c>
      <c r="F780" s="49" t="str">
        <f t="shared" si="50"/>
        <v>-</v>
      </c>
      <c r="G780" s="49" t="str">
        <f t="shared" si="51"/>
        <v>-</v>
      </c>
      <c r="H780" s="54" t="str">
        <f t="shared" si="48"/>
        <v>请在此位置填入税率</v>
      </c>
    </row>
    <row r="781" s="40" customFormat="1" spans="1:8">
      <c r="A781" s="41"/>
      <c r="B781" s="41"/>
      <c r="C781" s="41"/>
      <c r="D781" s="49" t="str">
        <f>IFERROR(VLOOKUP($C781,商品分类目录查找!$A:$B,2,0),"-")</f>
        <v>-</v>
      </c>
      <c r="E781" s="56" t="str">
        <f t="shared" si="49"/>
        <v>-</v>
      </c>
      <c r="F781" s="49" t="str">
        <f t="shared" si="50"/>
        <v>-</v>
      </c>
      <c r="G781" s="49" t="str">
        <f t="shared" si="51"/>
        <v>-</v>
      </c>
      <c r="H781" s="54" t="str">
        <f t="shared" si="48"/>
        <v>请在此位置填入税率</v>
      </c>
    </row>
    <row r="782" s="40" customFormat="1" spans="1:8">
      <c r="A782" s="41"/>
      <c r="B782" s="41"/>
      <c r="C782" s="41"/>
      <c r="D782" s="49" t="str">
        <f>IFERROR(VLOOKUP($C782,商品分类目录查找!$A:$B,2,0),"-")</f>
        <v>-</v>
      </c>
      <c r="E782" s="56" t="str">
        <f t="shared" si="49"/>
        <v>-</v>
      </c>
      <c r="F782" s="49" t="str">
        <f t="shared" si="50"/>
        <v>-</v>
      </c>
      <c r="G782" s="49" t="str">
        <f t="shared" si="51"/>
        <v>-</v>
      </c>
      <c r="H782" s="54" t="str">
        <f t="shared" si="48"/>
        <v>请在此位置填入税率</v>
      </c>
    </row>
    <row r="783" s="40" customFormat="1" spans="1:8">
      <c r="A783" s="41"/>
      <c r="B783" s="41"/>
      <c r="C783" s="41"/>
      <c r="D783" s="49" t="str">
        <f>IFERROR(VLOOKUP($C783,商品分类目录查找!$A:$B,2,0),"-")</f>
        <v>-</v>
      </c>
      <c r="E783" s="56" t="str">
        <f t="shared" si="49"/>
        <v>-</v>
      </c>
      <c r="F783" s="49" t="str">
        <f t="shared" si="50"/>
        <v>-</v>
      </c>
      <c r="G783" s="49" t="str">
        <f t="shared" si="51"/>
        <v>-</v>
      </c>
      <c r="H783" s="54" t="str">
        <f t="shared" ref="H783:H846" si="52">IF(B783="","请在此位置填入税率","-")</f>
        <v>请在此位置填入税率</v>
      </c>
    </row>
    <row r="784" s="40" customFormat="1" spans="1:8">
      <c r="A784" s="41"/>
      <c r="B784" s="41"/>
      <c r="C784" s="41"/>
      <c r="D784" s="49" t="str">
        <f>IFERROR(VLOOKUP($C784,商品分类目录查找!$A:$B,2,0),"-")</f>
        <v>-</v>
      </c>
      <c r="E784" s="56" t="str">
        <f t="shared" si="49"/>
        <v>-</v>
      </c>
      <c r="F784" s="49" t="str">
        <f t="shared" si="50"/>
        <v>-</v>
      </c>
      <c r="G784" s="49" t="str">
        <f t="shared" si="51"/>
        <v>-</v>
      </c>
      <c r="H784" s="54" t="str">
        <f t="shared" si="52"/>
        <v>请在此位置填入税率</v>
      </c>
    </row>
    <row r="785" s="40" customFormat="1" spans="1:8">
      <c r="A785" s="41"/>
      <c r="B785" s="41"/>
      <c r="C785" s="41"/>
      <c r="D785" s="49" t="str">
        <f>IFERROR(VLOOKUP($C785,商品分类目录查找!$A:$B,2,0),"-")</f>
        <v>-</v>
      </c>
      <c r="E785" s="56" t="str">
        <f t="shared" si="49"/>
        <v>-</v>
      </c>
      <c r="F785" s="49" t="str">
        <f t="shared" si="50"/>
        <v>-</v>
      </c>
      <c r="G785" s="49" t="str">
        <f t="shared" si="51"/>
        <v>-</v>
      </c>
      <c r="H785" s="54" t="str">
        <f t="shared" si="52"/>
        <v>请在此位置填入税率</v>
      </c>
    </row>
    <row r="786" s="40" customFormat="1" spans="1:8">
      <c r="A786" s="41"/>
      <c r="B786" s="41"/>
      <c r="C786" s="41"/>
      <c r="D786" s="49" t="str">
        <f>IFERROR(VLOOKUP($C786,商品分类目录查找!$A:$B,2,0),"-")</f>
        <v>-</v>
      </c>
      <c r="E786" s="56" t="str">
        <f t="shared" si="49"/>
        <v>-</v>
      </c>
      <c r="F786" s="49" t="str">
        <f t="shared" si="50"/>
        <v>-</v>
      </c>
      <c r="G786" s="49" t="str">
        <f t="shared" si="51"/>
        <v>-</v>
      </c>
      <c r="H786" s="54" t="str">
        <f t="shared" si="52"/>
        <v>请在此位置填入税率</v>
      </c>
    </row>
    <row r="787" s="40" customFormat="1" spans="1:8">
      <c r="A787" s="41"/>
      <c r="B787" s="41"/>
      <c r="C787" s="41"/>
      <c r="D787" s="49" t="str">
        <f>IFERROR(VLOOKUP($C787,商品分类目录查找!$A:$B,2,0),"-")</f>
        <v>-</v>
      </c>
      <c r="E787" s="56" t="str">
        <f t="shared" si="49"/>
        <v>-</v>
      </c>
      <c r="F787" s="49" t="str">
        <f t="shared" si="50"/>
        <v>-</v>
      </c>
      <c r="G787" s="49" t="str">
        <f t="shared" si="51"/>
        <v>-</v>
      </c>
      <c r="H787" s="54" t="str">
        <f t="shared" si="52"/>
        <v>请在此位置填入税率</v>
      </c>
    </row>
    <row r="788" s="40" customFormat="1" spans="1:8">
      <c r="A788" s="41"/>
      <c r="B788" s="41"/>
      <c r="C788" s="41"/>
      <c r="D788" s="49" t="str">
        <f>IFERROR(VLOOKUP($C788,商品分类目录查找!$A:$B,2,0),"-")</f>
        <v>-</v>
      </c>
      <c r="E788" s="56" t="str">
        <f t="shared" si="49"/>
        <v>-</v>
      </c>
      <c r="F788" s="49" t="str">
        <f t="shared" si="50"/>
        <v>-</v>
      </c>
      <c r="G788" s="49" t="str">
        <f t="shared" si="51"/>
        <v>-</v>
      </c>
      <c r="H788" s="54" t="str">
        <f t="shared" si="52"/>
        <v>请在此位置填入税率</v>
      </c>
    </row>
    <row r="789" s="40" customFormat="1" spans="1:8">
      <c r="A789" s="41"/>
      <c r="B789" s="41"/>
      <c r="C789" s="41"/>
      <c r="D789" s="49" t="str">
        <f>IFERROR(VLOOKUP($C789,商品分类目录查找!$A:$B,2,0),"-")</f>
        <v>-</v>
      </c>
      <c r="E789" s="56" t="str">
        <f t="shared" si="49"/>
        <v>-</v>
      </c>
      <c r="F789" s="49" t="str">
        <f t="shared" si="50"/>
        <v>-</v>
      </c>
      <c r="G789" s="49" t="str">
        <f t="shared" si="51"/>
        <v>-</v>
      </c>
      <c r="H789" s="54" t="str">
        <f t="shared" si="52"/>
        <v>请在此位置填入税率</v>
      </c>
    </row>
    <row r="790" s="40" customFormat="1" spans="1:8">
      <c r="A790" s="41"/>
      <c r="B790" s="41"/>
      <c r="C790" s="41"/>
      <c r="D790" s="49" t="str">
        <f>IFERROR(VLOOKUP($C790,商品分类目录查找!$A:$B,2,0),"-")</f>
        <v>-</v>
      </c>
      <c r="E790" s="56" t="str">
        <f t="shared" si="49"/>
        <v>-</v>
      </c>
      <c r="F790" s="49" t="str">
        <f t="shared" si="50"/>
        <v>-</v>
      </c>
      <c r="G790" s="49" t="str">
        <f t="shared" si="51"/>
        <v>-</v>
      </c>
      <c r="H790" s="54" t="str">
        <f t="shared" si="52"/>
        <v>请在此位置填入税率</v>
      </c>
    </row>
    <row r="791" s="40" customFormat="1" spans="1:8">
      <c r="A791" s="41"/>
      <c r="B791" s="41"/>
      <c r="C791" s="41"/>
      <c r="D791" s="49" t="str">
        <f>IFERROR(VLOOKUP($C791,商品分类目录查找!$A:$B,2,0),"-")</f>
        <v>-</v>
      </c>
      <c r="E791" s="56" t="str">
        <f t="shared" si="49"/>
        <v>-</v>
      </c>
      <c r="F791" s="49" t="str">
        <f t="shared" si="50"/>
        <v>-</v>
      </c>
      <c r="G791" s="49" t="str">
        <f t="shared" si="51"/>
        <v>-</v>
      </c>
      <c r="H791" s="54" t="str">
        <f t="shared" si="52"/>
        <v>请在此位置填入税率</v>
      </c>
    </row>
    <row r="792" s="40" customFormat="1" spans="1:8">
      <c r="A792" s="41"/>
      <c r="B792" s="41"/>
      <c r="C792" s="41"/>
      <c r="D792" s="49" t="str">
        <f>IFERROR(VLOOKUP($C792,商品分类目录查找!$A:$B,2,0),"-")</f>
        <v>-</v>
      </c>
      <c r="E792" s="56" t="str">
        <f t="shared" si="49"/>
        <v>-</v>
      </c>
      <c r="F792" s="49" t="str">
        <f t="shared" si="50"/>
        <v>-</v>
      </c>
      <c r="G792" s="49" t="str">
        <f t="shared" si="51"/>
        <v>-</v>
      </c>
      <c r="H792" s="54" t="str">
        <f t="shared" si="52"/>
        <v>请在此位置填入税率</v>
      </c>
    </row>
    <row r="793" s="40" customFormat="1" spans="1:8">
      <c r="A793" s="41"/>
      <c r="B793" s="41"/>
      <c r="C793" s="41"/>
      <c r="D793" s="49" t="str">
        <f>IFERROR(VLOOKUP($C793,商品分类目录查找!$A:$B,2,0),"-")</f>
        <v>-</v>
      </c>
      <c r="E793" s="56" t="str">
        <f t="shared" si="49"/>
        <v>-</v>
      </c>
      <c r="F793" s="49" t="str">
        <f t="shared" si="50"/>
        <v>-</v>
      </c>
      <c r="G793" s="49" t="str">
        <f t="shared" si="51"/>
        <v>-</v>
      </c>
      <c r="H793" s="54" t="str">
        <f t="shared" si="52"/>
        <v>请在此位置填入税率</v>
      </c>
    </row>
    <row r="794" s="40" customFormat="1" spans="1:8">
      <c r="A794" s="41"/>
      <c r="B794" s="41"/>
      <c r="C794" s="41"/>
      <c r="D794" s="49" t="str">
        <f>IFERROR(VLOOKUP($C794,商品分类目录查找!$A:$B,2,0),"-")</f>
        <v>-</v>
      </c>
      <c r="E794" s="56" t="str">
        <f t="shared" si="49"/>
        <v>-</v>
      </c>
      <c r="F794" s="49" t="str">
        <f t="shared" si="50"/>
        <v>-</v>
      </c>
      <c r="G794" s="49" t="str">
        <f t="shared" si="51"/>
        <v>-</v>
      </c>
      <c r="H794" s="54" t="str">
        <f t="shared" si="52"/>
        <v>请在此位置填入税率</v>
      </c>
    </row>
    <row r="795" s="40" customFormat="1" spans="1:8">
      <c r="A795" s="41"/>
      <c r="B795" s="41"/>
      <c r="C795" s="41"/>
      <c r="D795" s="49" t="str">
        <f>IFERROR(VLOOKUP($C795,商品分类目录查找!$A:$B,2,0),"-")</f>
        <v>-</v>
      </c>
      <c r="E795" s="56" t="str">
        <f t="shared" si="49"/>
        <v>-</v>
      </c>
      <c r="F795" s="49" t="str">
        <f t="shared" si="50"/>
        <v>-</v>
      </c>
      <c r="G795" s="49" t="str">
        <f t="shared" si="51"/>
        <v>-</v>
      </c>
      <c r="H795" s="54" t="str">
        <f t="shared" si="52"/>
        <v>请在此位置填入税率</v>
      </c>
    </row>
    <row r="796" s="40" customFormat="1" spans="1:8">
      <c r="A796" s="41"/>
      <c r="B796" s="41"/>
      <c r="C796" s="41"/>
      <c r="D796" s="49" t="str">
        <f>IFERROR(VLOOKUP($C796,商品分类目录查找!$A:$B,2,0),"-")</f>
        <v>-</v>
      </c>
      <c r="E796" s="56" t="str">
        <f t="shared" si="49"/>
        <v>-</v>
      </c>
      <c r="F796" s="49" t="str">
        <f t="shared" si="50"/>
        <v>-</v>
      </c>
      <c r="G796" s="49" t="str">
        <f t="shared" si="51"/>
        <v>-</v>
      </c>
      <c r="H796" s="54" t="str">
        <f t="shared" si="52"/>
        <v>请在此位置填入税率</v>
      </c>
    </row>
    <row r="797" s="40" customFormat="1" spans="1:8">
      <c r="A797" s="41"/>
      <c r="B797" s="41"/>
      <c r="C797" s="41"/>
      <c r="D797" s="49" t="str">
        <f>IFERROR(VLOOKUP($C797,商品分类目录查找!$A:$B,2,0),"-")</f>
        <v>-</v>
      </c>
      <c r="E797" s="56" t="str">
        <f t="shared" si="49"/>
        <v>-</v>
      </c>
      <c r="F797" s="49" t="str">
        <f t="shared" si="50"/>
        <v>-</v>
      </c>
      <c r="G797" s="49" t="str">
        <f t="shared" si="51"/>
        <v>-</v>
      </c>
      <c r="H797" s="54" t="str">
        <f t="shared" si="52"/>
        <v>请在此位置填入税率</v>
      </c>
    </row>
    <row r="798" s="40" customFormat="1" spans="1:8">
      <c r="A798" s="41"/>
      <c r="B798" s="41"/>
      <c r="C798" s="41"/>
      <c r="D798" s="49" t="str">
        <f>IFERROR(VLOOKUP($C798,商品分类目录查找!$A:$B,2,0),"-")</f>
        <v>-</v>
      </c>
      <c r="E798" s="56" t="str">
        <f t="shared" si="49"/>
        <v>-</v>
      </c>
      <c r="F798" s="49" t="str">
        <f t="shared" si="50"/>
        <v>-</v>
      </c>
      <c r="G798" s="49" t="str">
        <f t="shared" si="51"/>
        <v>-</v>
      </c>
      <c r="H798" s="54" t="str">
        <f t="shared" si="52"/>
        <v>请在此位置填入税率</v>
      </c>
    </row>
    <row r="799" s="40" customFormat="1" spans="1:8">
      <c r="A799" s="41"/>
      <c r="B799" s="41"/>
      <c r="C799" s="41"/>
      <c r="D799" s="49" t="str">
        <f>IFERROR(VLOOKUP($C799,商品分类目录查找!$A:$B,2,0),"-")</f>
        <v>-</v>
      </c>
      <c r="E799" s="56" t="str">
        <f t="shared" si="49"/>
        <v>-</v>
      </c>
      <c r="F799" s="49" t="str">
        <f t="shared" si="50"/>
        <v>-</v>
      </c>
      <c r="G799" s="49" t="str">
        <f t="shared" si="51"/>
        <v>-</v>
      </c>
      <c r="H799" s="54" t="str">
        <f t="shared" si="52"/>
        <v>请在此位置填入税率</v>
      </c>
    </row>
    <row r="800" s="40" customFormat="1" spans="1:8">
      <c r="A800" s="41"/>
      <c r="B800" s="41"/>
      <c r="C800" s="41"/>
      <c r="D800" s="49" t="str">
        <f>IFERROR(VLOOKUP($C800,商品分类目录查找!$A:$B,2,0),"-")</f>
        <v>-</v>
      </c>
      <c r="E800" s="56" t="str">
        <f t="shared" si="49"/>
        <v>-</v>
      </c>
      <c r="F800" s="49" t="str">
        <f t="shared" si="50"/>
        <v>-</v>
      </c>
      <c r="G800" s="49" t="str">
        <f t="shared" si="51"/>
        <v>-</v>
      </c>
      <c r="H800" s="54" t="str">
        <f t="shared" si="52"/>
        <v>请在此位置填入税率</v>
      </c>
    </row>
    <row r="801" s="40" customFormat="1" spans="1:8">
      <c r="A801" s="41"/>
      <c r="B801" s="41"/>
      <c r="C801" s="41"/>
      <c r="D801" s="49" t="str">
        <f>IFERROR(VLOOKUP($C801,商品分类目录查找!$A:$B,2,0),"-")</f>
        <v>-</v>
      </c>
      <c r="E801" s="56" t="str">
        <f t="shared" si="49"/>
        <v>-</v>
      </c>
      <c r="F801" s="49" t="str">
        <f t="shared" si="50"/>
        <v>-</v>
      </c>
      <c r="G801" s="49" t="str">
        <f t="shared" si="51"/>
        <v>-</v>
      </c>
      <c r="H801" s="54" t="str">
        <f t="shared" si="52"/>
        <v>请在此位置填入税率</v>
      </c>
    </row>
    <row r="802" s="40" customFormat="1" spans="1:8">
      <c r="A802" s="41"/>
      <c r="B802" s="41"/>
      <c r="C802" s="41"/>
      <c r="D802" s="49" t="str">
        <f>IFERROR(VLOOKUP($C802,商品分类目录查找!$A:$B,2,0),"-")</f>
        <v>-</v>
      </c>
      <c r="E802" s="56" t="str">
        <f t="shared" si="49"/>
        <v>-</v>
      </c>
      <c r="F802" s="49" t="str">
        <f t="shared" si="50"/>
        <v>-</v>
      </c>
      <c r="G802" s="49" t="str">
        <f t="shared" si="51"/>
        <v>-</v>
      </c>
      <c r="H802" s="54" t="str">
        <f t="shared" si="52"/>
        <v>请在此位置填入税率</v>
      </c>
    </row>
    <row r="803" s="40" customFormat="1" spans="1:8">
      <c r="A803" s="41"/>
      <c r="B803" s="41"/>
      <c r="C803" s="41"/>
      <c r="D803" s="49" t="str">
        <f>IFERROR(VLOOKUP($C803,商品分类目录查找!$A:$B,2,0),"-")</f>
        <v>-</v>
      </c>
      <c r="E803" s="56" t="str">
        <f t="shared" si="49"/>
        <v>-</v>
      </c>
      <c r="F803" s="49" t="str">
        <f t="shared" si="50"/>
        <v>-</v>
      </c>
      <c r="G803" s="49" t="str">
        <f t="shared" si="51"/>
        <v>-</v>
      </c>
      <c r="H803" s="54" t="str">
        <f t="shared" si="52"/>
        <v>请在此位置填入税率</v>
      </c>
    </row>
    <row r="804" s="40" customFormat="1" spans="1:8">
      <c r="A804" s="41"/>
      <c r="B804" s="41"/>
      <c r="C804" s="41"/>
      <c r="D804" s="49" t="str">
        <f>IFERROR(VLOOKUP($C804,商品分类目录查找!$A:$B,2,0),"-")</f>
        <v>-</v>
      </c>
      <c r="E804" s="56" t="str">
        <f t="shared" si="49"/>
        <v>-</v>
      </c>
      <c r="F804" s="49" t="str">
        <f t="shared" si="50"/>
        <v>-</v>
      </c>
      <c r="G804" s="49" t="str">
        <f t="shared" si="51"/>
        <v>-</v>
      </c>
      <c r="H804" s="54" t="str">
        <f t="shared" si="52"/>
        <v>请在此位置填入税率</v>
      </c>
    </row>
    <row r="805" s="40" customFormat="1" spans="1:8">
      <c r="A805" s="41"/>
      <c r="B805" s="41"/>
      <c r="C805" s="41"/>
      <c r="D805" s="49" t="str">
        <f>IFERROR(VLOOKUP($C805,商品分类目录查找!$A:$B,2,0),"-")</f>
        <v>-</v>
      </c>
      <c r="E805" s="56" t="str">
        <f t="shared" si="49"/>
        <v>-</v>
      </c>
      <c r="F805" s="49" t="str">
        <f t="shared" si="50"/>
        <v>-</v>
      </c>
      <c r="G805" s="49" t="str">
        <f t="shared" si="51"/>
        <v>-</v>
      </c>
      <c r="H805" s="54" t="str">
        <f t="shared" si="52"/>
        <v>请在此位置填入税率</v>
      </c>
    </row>
    <row r="806" s="40" customFormat="1" spans="1:8">
      <c r="A806" s="41"/>
      <c r="B806" s="41"/>
      <c r="C806" s="41"/>
      <c r="D806" s="49" t="str">
        <f>IFERROR(VLOOKUP($C806,商品分类目录查找!$A:$B,2,0),"-")</f>
        <v>-</v>
      </c>
      <c r="E806" s="56" t="str">
        <f t="shared" si="49"/>
        <v>-</v>
      </c>
      <c r="F806" s="49" t="str">
        <f t="shared" si="50"/>
        <v>-</v>
      </c>
      <c r="G806" s="49" t="str">
        <f t="shared" si="51"/>
        <v>-</v>
      </c>
      <c r="H806" s="54" t="str">
        <f t="shared" si="52"/>
        <v>请在此位置填入税率</v>
      </c>
    </row>
    <row r="807" s="40" customFormat="1" spans="1:8">
      <c r="A807" s="41"/>
      <c r="B807" s="41"/>
      <c r="C807" s="41"/>
      <c r="D807" s="49" t="str">
        <f>IFERROR(VLOOKUP($C807,商品分类目录查找!$A:$B,2,0),"-")</f>
        <v>-</v>
      </c>
      <c r="E807" s="56" t="str">
        <f t="shared" si="49"/>
        <v>-</v>
      </c>
      <c r="F807" s="49" t="str">
        <f t="shared" si="50"/>
        <v>-</v>
      </c>
      <c r="G807" s="49" t="str">
        <f t="shared" si="51"/>
        <v>-</v>
      </c>
      <c r="H807" s="54" t="str">
        <f t="shared" si="52"/>
        <v>请在此位置填入税率</v>
      </c>
    </row>
    <row r="808" s="40" customFormat="1" spans="1:8">
      <c r="A808" s="41"/>
      <c r="B808" s="41"/>
      <c r="C808" s="41"/>
      <c r="D808" s="49" t="str">
        <f>IFERROR(VLOOKUP($C808,商品分类目录查找!$A:$B,2,0),"-")</f>
        <v>-</v>
      </c>
      <c r="E808" s="56" t="str">
        <f t="shared" si="49"/>
        <v>-</v>
      </c>
      <c r="F808" s="49" t="str">
        <f t="shared" si="50"/>
        <v>-</v>
      </c>
      <c r="G808" s="49" t="str">
        <f t="shared" si="51"/>
        <v>-</v>
      </c>
      <c r="H808" s="54" t="str">
        <f t="shared" si="52"/>
        <v>请在此位置填入税率</v>
      </c>
    </row>
    <row r="809" s="40" customFormat="1" spans="1:8">
      <c r="A809" s="41"/>
      <c r="B809" s="41"/>
      <c r="C809" s="41"/>
      <c r="D809" s="49" t="str">
        <f>IFERROR(VLOOKUP($C809,商品分类目录查找!$A:$B,2,0),"-")</f>
        <v>-</v>
      </c>
      <c r="E809" s="56" t="str">
        <f t="shared" si="49"/>
        <v>-</v>
      </c>
      <c r="F809" s="49" t="str">
        <f t="shared" si="50"/>
        <v>-</v>
      </c>
      <c r="G809" s="49" t="str">
        <f t="shared" si="51"/>
        <v>-</v>
      </c>
      <c r="H809" s="54" t="str">
        <f t="shared" si="52"/>
        <v>请在此位置填入税率</v>
      </c>
    </row>
    <row r="810" s="40" customFormat="1" spans="1:8">
      <c r="A810" s="41"/>
      <c r="B810" s="41"/>
      <c r="C810" s="41"/>
      <c r="D810" s="49" t="str">
        <f>IFERROR(VLOOKUP($C810,商品分类目录查找!$A:$B,2,0),"-")</f>
        <v>-</v>
      </c>
      <c r="E810" s="56" t="str">
        <f t="shared" si="49"/>
        <v>-</v>
      </c>
      <c r="F810" s="49" t="str">
        <f t="shared" si="50"/>
        <v>-</v>
      </c>
      <c r="G810" s="49" t="str">
        <f t="shared" si="51"/>
        <v>-</v>
      </c>
      <c r="H810" s="54" t="str">
        <f t="shared" si="52"/>
        <v>请在此位置填入税率</v>
      </c>
    </row>
    <row r="811" s="40" customFormat="1" spans="1:8">
      <c r="A811" s="41"/>
      <c r="B811" s="41"/>
      <c r="C811" s="41"/>
      <c r="D811" s="49" t="str">
        <f>IFERROR(VLOOKUP($C811,商品分类目录查找!$A:$B,2,0),"-")</f>
        <v>-</v>
      </c>
      <c r="E811" s="56" t="str">
        <f t="shared" si="49"/>
        <v>-</v>
      </c>
      <c r="F811" s="49" t="str">
        <f t="shared" si="50"/>
        <v>-</v>
      </c>
      <c r="G811" s="49" t="str">
        <f t="shared" si="51"/>
        <v>-</v>
      </c>
      <c r="H811" s="54" t="str">
        <f t="shared" si="52"/>
        <v>请在此位置填入税率</v>
      </c>
    </row>
    <row r="812" s="40" customFormat="1" spans="1:8">
      <c r="A812" s="41"/>
      <c r="B812" s="41"/>
      <c r="C812" s="41"/>
      <c r="D812" s="49" t="str">
        <f>IFERROR(VLOOKUP($C812,商品分类目录查找!$A:$B,2,0),"-")</f>
        <v>-</v>
      </c>
      <c r="E812" s="56" t="str">
        <f t="shared" si="49"/>
        <v>-</v>
      </c>
      <c r="F812" s="49" t="str">
        <f t="shared" si="50"/>
        <v>-</v>
      </c>
      <c r="G812" s="49" t="str">
        <f t="shared" si="51"/>
        <v>-</v>
      </c>
      <c r="H812" s="54" t="str">
        <f t="shared" si="52"/>
        <v>请在此位置填入税率</v>
      </c>
    </row>
    <row r="813" s="40" customFormat="1" spans="1:8">
      <c r="A813" s="41"/>
      <c r="B813" s="41"/>
      <c r="C813" s="41"/>
      <c r="D813" s="49" t="str">
        <f>IFERROR(VLOOKUP($C813,商品分类目录查找!$A:$B,2,0),"-")</f>
        <v>-</v>
      </c>
      <c r="E813" s="56" t="str">
        <f t="shared" si="49"/>
        <v>-</v>
      </c>
      <c r="F813" s="49" t="str">
        <f t="shared" si="50"/>
        <v>-</v>
      </c>
      <c r="G813" s="49" t="str">
        <f t="shared" si="51"/>
        <v>-</v>
      </c>
      <c r="H813" s="54" t="str">
        <f t="shared" si="52"/>
        <v>请在此位置填入税率</v>
      </c>
    </row>
    <row r="814" s="40" customFormat="1" spans="1:8">
      <c r="A814" s="41"/>
      <c r="B814" s="41"/>
      <c r="C814" s="41"/>
      <c r="D814" s="49" t="str">
        <f>IFERROR(VLOOKUP($C814,商品分类目录查找!$A:$B,2,0),"-")</f>
        <v>-</v>
      </c>
      <c r="E814" s="56" t="str">
        <f t="shared" si="49"/>
        <v>-</v>
      </c>
      <c r="F814" s="49" t="str">
        <f t="shared" si="50"/>
        <v>-</v>
      </c>
      <c r="G814" s="49" t="str">
        <f t="shared" si="51"/>
        <v>-</v>
      </c>
      <c r="H814" s="54" t="str">
        <f t="shared" si="52"/>
        <v>请在此位置填入税率</v>
      </c>
    </row>
    <row r="815" s="40" customFormat="1" spans="1:8">
      <c r="A815" s="41"/>
      <c r="B815" s="41"/>
      <c r="C815" s="41"/>
      <c r="D815" s="49" t="str">
        <f>IFERROR(VLOOKUP($C815,商品分类目录查找!$A:$B,2,0),"-")</f>
        <v>-</v>
      </c>
      <c r="E815" s="56" t="str">
        <f t="shared" si="49"/>
        <v>-</v>
      </c>
      <c r="F815" s="49" t="str">
        <f t="shared" si="50"/>
        <v>-</v>
      </c>
      <c r="G815" s="49" t="str">
        <f t="shared" si="51"/>
        <v>-</v>
      </c>
      <c r="H815" s="54" t="str">
        <f t="shared" si="52"/>
        <v>请在此位置填入税率</v>
      </c>
    </row>
    <row r="816" s="40" customFormat="1" spans="1:8">
      <c r="A816" s="41"/>
      <c r="B816" s="41"/>
      <c r="C816" s="41"/>
      <c r="D816" s="49" t="str">
        <f>IFERROR(VLOOKUP($C816,商品分类目录查找!$A:$B,2,0),"-")</f>
        <v>-</v>
      </c>
      <c r="E816" s="56" t="str">
        <f t="shared" si="49"/>
        <v>-</v>
      </c>
      <c r="F816" s="49" t="str">
        <f t="shared" si="50"/>
        <v>-</v>
      </c>
      <c r="G816" s="49" t="str">
        <f t="shared" si="51"/>
        <v>-</v>
      </c>
      <c r="H816" s="54" t="str">
        <f t="shared" si="52"/>
        <v>请在此位置填入税率</v>
      </c>
    </row>
    <row r="817" s="40" customFormat="1" spans="1:8">
      <c r="A817" s="41"/>
      <c r="B817" s="41"/>
      <c r="C817" s="41"/>
      <c r="D817" s="49" t="str">
        <f>IFERROR(VLOOKUP($C817,商品分类目录查找!$A:$B,2,0),"-")</f>
        <v>-</v>
      </c>
      <c r="E817" s="56" t="str">
        <f t="shared" si="49"/>
        <v>-</v>
      </c>
      <c r="F817" s="49" t="str">
        <f t="shared" si="50"/>
        <v>-</v>
      </c>
      <c r="G817" s="49" t="str">
        <f t="shared" si="51"/>
        <v>-</v>
      </c>
      <c r="H817" s="54" t="str">
        <f t="shared" si="52"/>
        <v>请在此位置填入税率</v>
      </c>
    </row>
    <row r="818" s="40" customFormat="1" spans="1:8">
      <c r="A818" s="41"/>
      <c r="B818" s="41"/>
      <c r="C818" s="41"/>
      <c r="D818" s="49" t="str">
        <f>IFERROR(VLOOKUP($C818,商品分类目录查找!$A:$B,2,0),"-")</f>
        <v>-</v>
      </c>
      <c r="E818" s="56" t="str">
        <f t="shared" si="49"/>
        <v>-</v>
      </c>
      <c r="F818" s="49" t="str">
        <f t="shared" si="50"/>
        <v>-</v>
      </c>
      <c r="G818" s="49" t="str">
        <f t="shared" si="51"/>
        <v>-</v>
      </c>
      <c r="H818" s="54" t="str">
        <f t="shared" si="52"/>
        <v>请在此位置填入税率</v>
      </c>
    </row>
    <row r="819" s="40" customFormat="1" spans="1:8">
      <c r="A819" s="41"/>
      <c r="B819" s="41"/>
      <c r="C819" s="41"/>
      <c r="D819" s="49" t="str">
        <f>IFERROR(VLOOKUP($C819,商品分类目录查找!$A:$B,2,0),"-")</f>
        <v>-</v>
      </c>
      <c r="E819" s="56" t="str">
        <f t="shared" si="49"/>
        <v>-</v>
      </c>
      <c r="F819" s="49" t="str">
        <f t="shared" si="50"/>
        <v>-</v>
      </c>
      <c r="G819" s="49" t="str">
        <f t="shared" si="51"/>
        <v>-</v>
      </c>
      <c r="H819" s="54" t="str">
        <f t="shared" si="52"/>
        <v>请在此位置填入税率</v>
      </c>
    </row>
    <row r="820" s="40" customFormat="1" spans="1:8">
      <c r="A820" s="41"/>
      <c r="B820" s="41"/>
      <c r="C820" s="41"/>
      <c r="D820" s="49" t="str">
        <f>IFERROR(VLOOKUP($C820,商品分类目录查找!$A:$B,2,0),"-")</f>
        <v>-</v>
      </c>
      <c r="E820" s="56" t="str">
        <f t="shared" si="49"/>
        <v>-</v>
      </c>
      <c r="F820" s="49" t="str">
        <f t="shared" si="50"/>
        <v>-</v>
      </c>
      <c r="G820" s="49" t="str">
        <f t="shared" si="51"/>
        <v>-</v>
      </c>
      <c r="H820" s="54" t="str">
        <f t="shared" si="52"/>
        <v>请在此位置填入税率</v>
      </c>
    </row>
    <row r="821" s="40" customFormat="1" spans="1:8">
      <c r="A821" s="41"/>
      <c r="B821" s="41"/>
      <c r="C821" s="41"/>
      <c r="D821" s="49" t="str">
        <f>IFERROR(VLOOKUP($C821,商品分类目录查找!$A:$B,2,0),"-")</f>
        <v>-</v>
      </c>
      <c r="E821" s="56" t="str">
        <f t="shared" si="49"/>
        <v>-</v>
      </c>
      <c r="F821" s="49" t="str">
        <f t="shared" si="50"/>
        <v>-</v>
      </c>
      <c r="G821" s="49" t="str">
        <f t="shared" si="51"/>
        <v>-</v>
      </c>
      <c r="H821" s="54" t="str">
        <f t="shared" si="52"/>
        <v>请在此位置填入税率</v>
      </c>
    </row>
    <row r="822" s="40" customFormat="1" spans="1:8">
      <c r="A822" s="41"/>
      <c r="B822" s="41"/>
      <c r="C822" s="41"/>
      <c r="D822" s="49" t="str">
        <f>IFERROR(VLOOKUP($C822,商品分类目录查找!$A:$B,2,0),"-")</f>
        <v>-</v>
      </c>
      <c r="E822" s="56" t="str">
        <f t="shared" si="49"/>
        <v>-</v>
      </c>
      <c r="F822" s="49" t="str">
        <f t="shared" si="50"/>
        <v>-</v>
      </c>
      <c r="G822" s="49" t="str">
        <f t="shared" si="51"/>
        <v>-</v>
      </c>
      <c r="H822" s="54" t="str">
        <f t="shared" si="52"/>
        <v>请在此位置填入税率</v>
      </c>
    </row>
    <row r="823" s="40" customFormat="1" spans="1:8">
      <c r="A823" s="41"/>
      <c r="B823" s="41"/>
      <c r="C823" s="41"/>
      <c r="D823" s="49" t="str">
        <f>IFERROR(VLOOKUP($C823,商品分类目录查找!$A:$B,2,0),"-")</f>
        <v>-</v>
      </c>
      <c r="E823" s="56" t="str">
        <f t="shared" si="49"/>
        <v>-</v>
      </c>
      <c r="F823" s="49" t="str">
        <f t="shared" si="50"/>
        <v>-</v>
      </c>
      <c r="G823" s="49" t="str">
        <f t="shared" si="51"/>
        <v>-</v>
      </c>
      <c r="H823" s="54" t="str">
        <f t="shared" si="52"/>
        <v>请在此位置填入税率</v>
      </c>
    </row>
    <row r="824" s="40" customFormat="1" spans="1:8">
      <c r="A824" s="41"/>
      <c r="B824" s="41"/>
      <c r="C824" s="41"/>
      <c r="D824" s="49" t="str">
        <f>IFERROR(VLOOKUP($C824,商品分类目录查找!$A:$B,2,0),"-")</f>
        <v>-</v>
      </c>
      <c r="E824" s="56" t="str">
        <f t="shared" si="49"/>
        <v>-</v>
      </c>
      <c r="F824" s="49" t="str">
        <f t="shared" si="50"/>
        <v>-</v>
      </c>
      <c r="G824" s="49" t="str">
        <f t="shared" si="51"/>
        <v>-</v>
      </c>
      <c r="H824" s="54" t="str">
        <f t="shared" si="52"/>
        <v>请在此位置填入税率</v>
      </c>
    </row>
    <row r="825" s="40" customFormat="1" spans="1:8">
      <c r="A825" s="41"/>
      <c r="B825" s="41"/>
      <c r="C825" s="41"/>
      <c r="D825" s="49" t="str">
        <f>IFERROR(VLOOKUP($C825,商品分类目录查找!$A:$B,2,0),"-")</f>
        <v>-</v>
      </c>
      <c r="E825" s="56" t="str">
        <f t="shared" si="49"/>
        <v>-</v>
      </c>
      <c r="F825" s="49" t="str">
        <f t="shared" si="50"/>
        <v>-</v>
      </c>
      <c r="G825" s="49" t="str">
        <f t="shared" si="51"/>
        <v>-</v>
      </c>
      <c r="H825" s="54" t="str">
        <f t="shared" si="52"/>
        <v>请在此位置填入税率</v>
      </c>
    </row>
    <row r="826" s="40" customFormat="1" spans="1:8">
      <c r="A826" s="41"/>
      <c r="B826" s="41"/>
      <c r="C826" s="41"/>
      <c r="D826" s="49" t="str">
        <f>IFERROR(VLOOKUP($C826,商品分类目录查找!$A:$B,2,0),"-")</f>
        <v>-</v>
      </c>
      <c r="E826" s="56" t="str">
        <f t="shared" si="49"/>
        <v>-</v>
      </c>
      <c r="F826" s="49" t="str">
        <f t="shared" si="50"/>
        <v>-</v>
      </c>
      <c r="G826" s="49" t="str">
        <f t="shared" si="51"/>
        <v>-</v>
      </c>
      <c r="H826" s="54" t="str">
        <f t="shared" si="52"/>
        <v>请在此位置填入税率</v>
      </c>
    </row>
    <row r="827" s="40" customFormat="1" spans="1:8">
      <c r="A827" s="41"/>
      <c r="B827" s="41"/>
      <c r="C827" s="41"/>
      <c r="D827" s="49" t="str">
        <f>IFERROR(VLOOKUP($C827,商品分类目录查找!$A:$B,2,0),"-")</f>
        <v>-</v>
      </c>
      <c r="E827" s="56" t="str">
        <f t="shared" si="49"/>
        <v>-</v>
      </c>
      <c r="F827" s="49" t="str">
        <f t="shared" si="50"/>
        <v>-</v>
      </c>
      <c r="G827" s="49" t="str">
        <f t="shared" si="51"/>
        <v>-</v>
      </c>
      <c r="H827" s="54" t="str">
        <f t="shared" si="52"/>
        <v>请在此位置填入税率</v>
      </c>
    </row>
    <row r="828" s="40" customFormat="1" spans="1:8">
      <c r="A828" s="41"/>
      <c r="B828" s="41"/>
      <c r="C828" s="41"/>
      <c r="D828" s="49" t="str">
        <f>IFERROR(VLOOKUP($C828,商品分类目录查找!$A:$B,2,0),"-")</f>
        <v>-</v>
      </c>
      <c r="E828" s="56" t="str">
        <f t="shared" si="49"/>
        <v>-</v>
      </c>
      <c r="F828" s="49" t="str">
        <f t="shared" si="50"/>
        <v>-</v>
      </c>
      <c r="G828" s="49" t="str">
        <f t="shared" si="51"/>
        <v>-</v>
      </c>
      <c r="H828" s="54" t="str">
        <f t="shared" si="52"/>
        <v>请在此位置填入税率</v>
      </c>
    </row>
    <row r="829" s="40" customFormat="1" spans="1:8">
      <c r="A829" s="41"/>
      <c r="B829" s="41"/>
      <c r="C829" s="41"/>
      <c r="D829" s="49" t="str">
        <f>IFERROR(VLOOKUP($C829,商品分类目录查找!$A:$B,2,0),"-")</f>
        <v>-</v>
      </c>
      <c r="E829" s="56" t="str">
        <f t="shared" si="49"/>
        <v>-</v>
      </c>
      <c r="F829" s="49" t="str">
        <f t="shared" si="50"/>
        <v>-</v>
      </c>
      <c r="G829" s="49" t="str">
        <f t="shared" si="51"/>
        <v>-</v>
      </c>
      <c r="H829" s="54" t="str">
        <f t="shared" si="52"/>
        <v>请在此位置填入税率</v>
      </c>
    </row>
    <row r="830" s="40" customFormat="1" spans="1:8">
      <c r="A830" s="41"/>
      <c r="B830" s="41"/>
      <c r="C830" s="41"/>
      <c r="D830" s="49" t="str">
        <f>IFERROR(VLOOKUP($C830,商品分类目录查找!$A:$B,2,0),"-")</f>
        <v>-</v>
      </c>
      <c r="E830" s="56" t="str">
        <f t="shared" si="49"/>
        <v>-</v>
      </c>
      <c r="F830" s="49" t="str">
        <f t="shared" si="50"/>
        <v>-</v>
      </c>
      <c r="G830" s="49" t="str">
        <f t="shared" si="51"/>
        <v>-</v>
      </c>
      <c r="H830" s="54" t="str">
        <f t="shared" si="52"/>
        <v>请在此位置填入税率</v>
      </c>
    </row>
    <row r="831" s="40" customFormat="1" spans="1:8">
      <c r="A831" s="41"/>
      <c r="B831" s="41"/>
      <c r="C831" s="41"/>
      <c r="D831" s="49" t="str">
        <f>IFERROR(VLOOKUP($C831,商品分类目录查找!$A:$B,2,0),"-")</f>
        <v>-</v>
      </c>
      <c r="E831" s="56" t="str">
        <f t="shared" si="49"/>
        <v>-</v>
      </c>
      <c r="F831" s="49" t="str">
        <f t="shared" si="50"/>
        <v>-</v>
      </c>
      <c r="G831" s="49" t="str">
        <f t="shared" si="51"/>
        <v>-</v>
      </c>
      <c r="H831" s="54" t="str">
        <f t="shared" si="52"/>
        <v>请在此位置填入税率</v>
      </c>
    </row>
    <row r="832" s="40" customFormat="1" spans="1:8">
      <c r="A832" s="41"/>
      <c r="B832" s="41"/>
      <c r="C832" s="41"/>
      <c r="D832" s="49" t="str">
        <f>IFERROR(VLOOKUP($C832,商品分类目录查找!$A:$B,2,0),"-")</f>
        <v>-</v>
      </c>
      <c r="E832" s="56" t="str">
        <f t="shared" si="49"/>
        <v>-</v>
      </c>
      <c r="F832" s="49" t="str">
        <f t="shared" si="50"/>
        <v>-</v>
      </c>
      <c r="G832" s="49" t="str">
        <f t="shared" si="51"/>
        <v>-</v>
      </c>
      <c r="H832" s="54" t="str">
        <f t="shared" si="52"/>
        <v>请在此位置填入税率</v>
      </c>
    </row>
    <row r="833" s="40" customFormat="1" spans="1:8">
      <c r="A833" s="41"/>
      <c r="B833" s="41"/>
      <c r="C833" s="41"/>
      <c r="D833" s="49" t="str">
        <f>IFERROR(VLOOKUP($C833,商品分类目录查找!$A:$B,2,0),"-")</f>
        <v>-</v>
      </c>
      <c r="E833" s="56" t="str">
        <f t="shared" si="49"/>
        <v>-</v>
      </c>
      <c r="F833" s="49" t="str">
        <f t="shared" si="50"/>
        <v>-</v>
      </c>
      <c r="G833" s="49" t="str">
        <f t="shared" si="51"/>
        <v>-</v>
      </c>
      <c r="H833" s="54" t="str">
        <f t="shared" si="52"/>
        <v>请在此位置填入税率</v>
      </c>
    </row>
    <row r="834" s="40" customFormat="1" spans="1:8">
      <c r="A834" s="41"/>
      <c r="B834" s="41"/>
      <c r="C834" s="41"/>
      <c r="D834" s="49" t="str">
        <f>IFERROR(VLOOKUP($C834,商品分类目录查找!$A:$B,2,0),"-")</f>
        <v>-</v>
      </c>
      <c r="E834" s="56" t="str">
        <f t="shared" ref="E834:E897" si="53">LEFT(D834,4)</f>
        <v>-</v>
      </c>
      <c r="F834" s="49" t="str">
        <f t="shared" ref="F834:F897" si="54">LEFT($D834,3)</f>
        <v>-</v>
      </c>
      <c r="G834" s="49" t="str">
        <f t="shared" ref="G834:G897" si="55">LEFT($D834,2)</f>
        <v>-</v>
      </c>
      <c r="H834" s="54" t="str">
        <f t="shared" si="52"/>
        <v>请在此位置填入税率</v>
      </c>
    </row>
    <row r="835" s="40" customFormat="1" spans="1:8">
      <c r="A835" s="41"/>
      <c r="B835" s="41"/>
      <c r="C835" s="41"/>
      <c r="D835" s="49" t="str">
        <f>IFERROR(VLOOKUP($C835,商品分类目录查找!$A:$B,2,0),"-")</f>
        <v>-</v>
      </c>
      <c r="E835" s="56" t="str">
        <f t="shared" si="53"/>
        <v>-</v>
      </c>
      <c r="F835" s="49" t="str">
        <f t="shared" si="54"/>
        <v>-</v>
      </c>
      <c r="G835" s="49" t="str">
        <f t="shared" si="55"/>
        <v>-</v>
      </c>
      <c r="H835" s="54" t="str">
        <f t="shared" si="52"/>
        <v>请在此位置填入税率</v>
      </c>
    </row>
    <row r="836" s="40" customFormat="1" spans="1:8">
      <c r="A836" s="41"/>
      <c r="B836" s="41"/>
      <c r="C836" s="41"/>
      <c r="D836" s="49" t="str">
        <f>IFERROR(VLOOKUP($C836,商品分类目录查找!$A:$B,2,0),"-")</f>
        <v>-</v>
      </c>
      <c r="E836" s="56" t="str">
        <f t="shared" si="53"/>
        <v>-</v>
      </c>
      <c r="F836" s="49" t="str">
        <f t="shared" si="54"/>
        <v>-</v>
      </c>
      <c r="G836" s="49" t="str">
        <f t="shared" si="55"/>
        <v>-</v>
      </c>
      <c r="H836" s="54" t="str">
        <f t="shared" si="52"/>
        <v>请在此位置填入税率</v>
      </c>
    </row>
    <row r="837" s="40" customFormat="1" spans="1:8">
      <c r="A837" s="41"/>
      <c r="B837" s="41"/>
      <c r="C837" s="41"/>
      <c r="D837" s="49" t="str">
        <f>IFERROR(VLOOKUP($C837,商品分类目录查找!$A:$B,2,0),"-")</f>
        <v>-</v>
      </c>
      <c r="E837" s="56" t="str">
        <f t="shared" si="53"/>
        <v>-</v>
      </c>
      <c r="F837" s="49" t="str">
        <f t="shared" si="54"/>
        <v>-</v>
      </c>
      <c r="G837" s="49" t="str">
        <f t="shared" si="55"/>
        <v>-</v>
      </c>
      <c r="H837" s="54" t="str">
        <f t="shared" si="52"/>
        <v>请在此位置填入税率</v>
      </c>
    </row>
    <row r="838" s="40" customFormat="1" spans="1:8">
      <c r="A838" s="41"/>
      <c r="B838" s="41"/>
      <c r="C838" s="41"/>
      <c r="D838" s="49" t="str">
        <f>IFERROR(VLOOKUP($C838,商品分类目录查找!$A:$B,2,0),"-")</f>
        <v>-</v>
      </c>
      <c r="E838" s="56" t="str">
        <f t="shared" si="53"/>
        <v>-</v>
      </c>
      <c r="F838" s="49" t="str">
        <f t="shared" si="54"/>
        <v>-</v>
      </c>
      <c r="G838" s="49" t="str">
        <f t="shared" si="55"/>
        <v>-</v>
      </c>
      <c r="H838" s="54" t="str">
        <f t="shared" si="52"/>
        <v>请在此位置填入税率</v>
      </c>
    </row>
    <row r="839" s="40" customFormat="1" spans="1:8">
      <c r="A839" s="41"/>
      <c r="B839" s="41"/>
      <c r="C839" s="41"/>
      <c r="D839" s="49" t="str">
        <f>IFERROR(VLOOKUP($C839,商品分类目录查找!$A:$B,2,0),"-")</f>
        <v>-</v>
      </c>
      <c r="E839" s="56" t="str">
        <f t="shared" si="53"/>
        <v>-</v>
      </c>
      <c r="F839" s="49" t="str">
        <f t="shared" si="54"/>
        <v>-</v>
      </c>
      <c r="G839" s="49" t="str">
        <f t="shared" si="55"/>
        <v>-</v>
      </c>
      <c r="H839" s="54" t="str">
        <f t="shared" si="52"/>
        <v>请在此位置填入税率</v>
      </c>
    </row>
    <row r="840" s="40" customFormat="1" spans="1:8">
      <c r="A840" s="41"/>
      <c r="B840" s="41"/>
      <c r="C840" s="41"/>
      <c r="D840" s="49" t="str">
        <f>IFERROR(VLOOKUP($C840,商品分类目录查找!$A:$B,2,0),"-")</f>
        <v>-</v>
      </c>
      <c r="E840" s="56" t="str">
        <f t="shared" si="53"/>
        <v>-</v>
      </c>
      <c r="F840" s="49" t="str">
        <f t="shared" si="54"/>
        <v>-</v>
      </c>
      <c r="G840" s="49" t="str">
        <f t="shared" si="55"/>
        <v>-</v>
      </c>
      <c r="H840" s="54" t="str">
        <f t="shared" si="52"/>
        <v>请在此位置填入税率</v>
      </c>
    </row>
    <row r="841" s="40" customFormat="1" spans="1:8">
      <c r="A841" s="41"/>
      <c r="B841" s="41"/>
      <c r="C841" s="41"/>
      <c r="D841" s="49" t="str">
        <f>IFERROR(VLOOKUP($C841,商品分类目录查找!$A:$B,2,0),"-")</f>
        <v>-</v>
      </c>
      <c r="E841" s="56" t="str">
        <f t="shared" si="53"/>
        <v>-</v>
      </c>
      <c r="F841" s="49" t="str">
        <f t="shared" si="54"/>
        <v>-</v>
      </c>
      <c r="G841" s="49" t="str">
        <f t="shared" si="55"/>
        <v>-</v>
      </c>
      <c r="H841" s="54" t="str">
        <f t="shared" si="52"/>
        <v>请在此位置填入税率</v>
      </c>
    </row>
    <row r="842" s="40" customFormat="1" spans="1:8">
      <c r="A842" s="41"/>
      <c r="B842" s="41"/>
      <c r="C842" s="41"/>
      <c r="D842" s="49" t="str">
        <f>IFERROR(VLOOKUP($C842,商品分类目录查找!$A:$B,2,0),"-")</f>
        <v>-</v>
      </c>
      <c r="E842" s="56" t="str">
        <f t="shared" si="53"/>
        <v>-</v>
      </c>
      <c r="F842" s="49" t="str">
        <f t="shared" si="54"/>
        <v>-</v>
      </c>
      <c r="G842" s="49" t="str">
        <f t="shared" si="55"/>
        <v>-</v>
      </c>
      <c r="H842" s="54" t="str">
        <f t="shared" si="52"/>
        <v>请在此位置填入税率</v>
      </c>
    </row>
    <row r="843" s="40" customFormat="1" spans="1:8">
      <c r="A843" s="41"/>
      <c r="B843" s="41"/>
      <c r="C843" s="41"/>
      <c r="D843" s="49" t="str">
        <f>IFERROR(VLOOKUP($C843,商品分类目录查找!$A:$B,2,0),"-")</f>
        <v>-</v>
      </c>
      <c r="E843" s="56" t="str">
        <f t="shared" si="53"/>
        <v>-</v>
      </c>
      <c r="F843" s="49" t="str">
        <f t="shared" si="54"/>
        <v>-</v>
      </c>
      <c r="G843" s="49" t="str">
        <f t="shared" si="55"/>
        <v>-</v>
      </c>
      <c r="H843" s="54" t="str">
        <f t="shared" si="52"/>
        <v>请在此位置填入税率</v>
      </c>
    </row>
    <row r="844" s="40" customFormat="1" spans="1:8">
      <c r="A844" s="41"/>
      <c r="B844" s="41"/>
      <c r="C844" s="41"/>
      <c r="D844" s="49" t="str">
        <f>IFERROR(VLOOKUP($C844,商品分类目录查找!$A:$B,2,0),"-")</f>
        <v>-</v>
      </c>
      <c r="E844" s="56" t="str">
        <f t="shared" si="53"/>
        <v>-</v>
      </c>
      <c r="F844" s="49" t="str">
        <f t="shared" si="54"/>
        <v>-</v>
      </c>
      <c r="G844" s="49" t="str">
        <f t="shared" si="55"/>
        <v>-</v>
      </c>
      <c r="H844" s="54" t="str">
        <f t="shared" si="52"/>
        <v>请在此位置填入税率</v>
      </c>
    </row>
    <row r="845" s="40" customFormat="1" spans="1:8">
      <c r="A845" s="41"/>
      <c r="B845" s="41"/>
      <c r="C845" s="41"/>
      <c r="D845" s="49" t="str">
        <f>IFERROR(VLOOKUP($C845,商品分类目录查找!$A:$B,2,0),"-")</f>
        <v>-</v>
      </c>
      <c r="E845" s="56" t="str">
        <f t="shared" si="53"/>
        <v>-</v>
      </c>
      <c r="F845" s="49" t="str">
        <f t="shared" si="54"/>
        <v>-</v>
      </c>
      <c r="G845" s="49" t="str">
        <f t="shared" si="55"/>
        <v>-</v>
      </c>
      <c r="H845" s="54" t="str">
        <f t="shared" si="52"/>
        <v>请在此位置填入税率</v>
      </c>
    </row>
    <row r="846" s="40" customFormat="1" spans="1:8">
      <c r="A846" s="41"/>
      <c r="B846" s="41"/>
      <c r="C846" s="41"/>
      <c r="D846" s="49" t="str">
        <f>IFERROR(VLOOKUP($C846,商品分类目录查找!$A:$B,2,0),"-")</f>
        <v>-</v>
      </c>
      <c r="E846" s="56" t="str">
        <f t="shared" si="53"/>
        <v>-</v>
      </c>
      <c r="F846" s="49" t="str">
        <f t="shared" si="54"/>
        <v>-</v>
      </c>
      <c r="G846" s="49" t="str">
        <f t="shared" si="55"/>
        <v>-</v>
      </c>
      <c r="H846" s="54" t="str">
        <f t="shared" si="52"/>
        <v>请在此位置填入税率</v>
      </c>
    </row>
    <row r="847" s="40" customFormat="1" spans="1:8">
      <c r="A847" s="41"/>
      <c r="B847" s="41"/>
      <c r="C847" s="41"/>
      <c r="D847" s="49" t="str">
        <f>IFERROR(VLOOKUP($C847,商品分类目录查找!$A:$B,2,0),"-")</f>
        <v>-</v>
      </c>
      <c r="E847" s="56" t="str">
        <f t="shared" si="53"/>
        <v>-</v>
      </c>
      <c r="F847" s="49" t="str">
        <f t="shared" si="54"/>
        <v>-</v>
      </c>
      <c r="G847" s="49" t="str">
        <f t="shared" si="55"/>
        <v>-</v>
      </c>
      <c r="H847" s="54" t="str">
        <f t="shared" ref="H847:H910" si="56">IF(B847="","请在此位置填入税率","-")</f>
        <v>请在此位置填入税率</v>
      </c>
    </row>
    <row r="848" s="40" customFormat="1" spans="1:8">
      <c r="A848" s="41"/>
      <c r="B848" s="41"/>
      <c r="C848" s="41"/>
      <c r="D848" s="49" t="str">
        <f>IFERROR(VLOOKUP($C848,商品分类目录查找!$A:$B,2,0),"-")</f>
        <v>-</v>
      </c>
      <c r="E848" s="56" t="str">
        <f t="shared" si="53"/>
        <v>-</v>
      </c>
      <c r="F848" s="49" t="str">
        <f t="shared" si="54"/>
        <v>-</v>
      </c>
      <c r="G848" s="49" t="str">
        <f t="shared" si="55"/>
        <v>-</v>
      </c>
      <c r="H848" s="54" t="str">
        <f t="shared" si="56"/>
        <v>请在此位置填入税率</v>
      </c>
    </row>
    <row r="849" s="40" customFormat="1" spans="1:8">
      <c r="A849" s="41"/>
      <c r="B849" s="41"/>
      <c r="C849" s="41"/>
      <c r="D849" s="49" t="str">
        <f>IFERROR(VLOOKUP($C849,商品分类目录查找!$A:$B,2,0),"-")</f>
        <v>-</v>
      </c>
      <c r="E849" s="56" t="str">
        <f t="shared" si="53"/>
        <v>-</v>
      </c>
      <c r="F849" s="49" t="str">
        <f t="shared" si="54"/>
        <v>-</v>
      </c>
      <c r="G849" s="49" t="str">
        <f t="shared" si="55"/>
        <v>-</v>
      </c>
      <c r="H849" s="54" t="str">
        <f t="shared" si="56"/>
        <v>请在此位置填入税率</v>
      </c>
    </row>
    <row r="850" s="40" customFormat="1" spans="1:8">
      <c r="A850" s="41"/>
      <c r="B850" s="41"/>
      <c r="C850" s="41"/>
      <c r="D850" s="49" t="str">
        <f>IFERROR(VLOOKUP($C850,商品分类目录查找!$A:$B,2,0),"-")</f>
        <v>-</v>
      </c>
      <c r="E850" s="56" t="str">
        <f t="shared" si="53"/>
        <v>-</v>
      </c>
      <c r="F850" s="49" t="str">
        <f t="shared" si="54"/>
        <v>-</v>
      </c>
      <c r="G850" s="49" t="str">
        <f t="shared" si="55"/>
        <v>-</v>
      </c>
      <c r="H850" s="54" t="str">
        <f t="shared" si="56"/>
        <v>请在此位置填入税率</v>
      </c>
    </row>
    <row r="851" s="40" customFormat="1" spans="1:8">
      <c r="A851" s="41"/>
      <c r="B851" s="41"/>
      <c r="C851" s="41"/>
      <c r="D851" s="49" t="str">
        <f>IFERROR(VLOOKUP($C851,商品分类目录查找!$A:$B,2,0),"-")</f>
        <v>-</v>
      </c>
      <c r="E851" s="56" t="str">
        <f t="shared" si="53"/>
        <v>-</v>
      </c>
      <c r="F851" s="49" t="str">
        <f t="shared" si="54"/>
        <v>-</v>
      </c>
      <c r="G851" s="49" t="str">
        <f t="shared" si="55"/>
        <v>-</v>
      </c>
      <c r="H851" s="54" t="str">
        <f t="shared" si="56"/>
        <v>请在此位置填入税率</v>
      </c>
    </row>
    <row r="852" s="40" customFormat="1" spans="1:8">
      <c r="A852" s="41"/>
      <c r="B852" s="41"/>
      <c r="C852" s="41"/>
      <c r="D852" s="49" t="str">
        <f>IFERROR(VLOOKUP($C852,商品分类目录查找!$A:$B,2,0),"-")</f>
        <v>-</v>
      </c>
      <c r="E852" s="56" t="str">
        <f t="shared" si="53"/>
        <v>-</v>
      </c>
      <c r="F852" s="49" t="str">
        <f t="shared" si="54"/>
        <v>-</v>
      </c>
      <c r="G852" s="49" t="str">
        <f t="shared" si="55"/>
        <v>-</v>
      </c>
      <c r="H852" s="54" t="str">
        <f t="shared" si="56"/>
        <v>请在此位置填入税率</v>
      </c>
    </row>
    <row r="853" s="40" customFormat="1" spans="1:8">
      <c r="A853" s="41"/>
      <c r="B853" s="41"/>
      <c r="C853" s="41"/>
      <c r="D853" s="49" t="str">
        <f>IFERROR(VLOOKUP($C853,商品分类目录查找!$A:$B,2,0),"-")</f>
        <v>-</v>
      </c>
      <c r="E853" s="56" t="str">
        <f t="shared" si="53"/>
        <v>-</v>
      </c>
      <c r="F853" s="49" t="str">
        <f t="shared" si="54"/>
        <v>-</v>
      </c>
      <c r="G853" s="49" t="str">
        <f t="shared" si="55"/>
        <v>-</v>
      </c>
      <c r="H853" s="54" t="str">
        <f t="shared" si="56"/>
        <v>请在此位置填入税率</v>
      </c>
    </row>
    <row r="854" s="40" customFormat="1" spans="1:8">
      <c r="A854" s="41"/>
      <c r="B854" s="41"/>
      <c r="C854" s="41"/>
      <c r="D854" s="49" t="str">
        <f>IFERROR(VLOOKUP($C854,商品分类目录查找!$A:$B,2,0),"-")</f>
        <v>-</v>
      </c>
      <c r="E854" s="56" t="str">
        <f t="shared" si="53"/>
        <v>-</v>
      </c>
      <c r="F854" s="49" t="str">
        <f t="shared" si="54"/>
        <v>-</v>
      </c>
      <c r="G854" s="49" t="str">
        <f t="shared" si="55"/>
        <v>-</v>
      </c>
      <c r="H854" s="54" t="str">
        <f t="shared" si="56"/>
        <v>请在此位置填入税率</v>
      </c>
    </row>
    <row r="855" s="40" customFormat="1" spans="1:8">
      <c r="A855" s="41"/>
      <c r="B855" s="41"/>
      <c r="C855" s="41"/>
      <c r="D855" s="49" t="str">
        <f>IFERROR(VLOOKUP($C855,商品分类目录查找!$A:$B,2,0),"-")</f>
        <v>-</v>
      </c>
      <c r="E855" s="56" t="str">
        <f t="shared" si="53"/>
        <v>-</v>
      </c>
      <c r="F855" s="49" t="str">
        <f t="shared" si="54"/>
        <v>-</v>
      </c>
      <c r="G855" s="49" t="str">
        <f t="shared" si="55"/>
        <v>-</v>
      </c>
      <c r="H855" s="54" t="str">
        <f t="shared" si="56"/>
        <v>请在此位置填入税率</v>
      </c>
    </row>
    <row r="856" s="40" customFormat="1" spans="1:8">
      <c r="A856" s="41"/>
      <c r="B856" s="41"/>
      <c r="C856" s="41"/>
      <c r="D856" s="49" t="str">
        <f>IFERROR(VLOOKUP($C856,商品分类目录查找!$A:$B,2,0),"-")</f>
        <v>-</v>
      </c>
      <c r="E856" s="56" t="str">
        <f t="shared" si="53"/>
        <v>-</v>
      </c>
      <c r="F856" s="49" t="str">
        <f t="shared" si="54"/>
        <v>-</v>
      </c>
      <c r="G856" s="49" t="str">
        <f t="shared" si="55"/>
        <v>-</v>
      </c>
      <c r="H856" s="54" t="str">
        <f t="shared" si="56"/>
        <v>请在此位置填入税率</v>
      </c>
    </row>
    <row r="857" s="40" customFormat="1" spans="1:8">
      <c r="A857" s="41"/>
      <c r="B857" s="41"/>
      <c r="C857" s="41"/>
      <c r="D857" s="49" t="str">
        <f>IFERROR(VLOOKUP($C857,商品分类目录查找!$A:$B,2,0),"-")</f>
        <v>-</v>
      </c>
      <c r="E857" s="56" t="str">
        <f t="shared" si="53"/>
        <v>-</v>
      </c>
      <c r="F857" s="49" t="str">
        <f t="shared" si="54"/>
        <v>-</v>
      </c>
      <c r="G857" s="49" t="str">
        <f t="shared" si="55"/>
        <v>-</v>
      </c>
      <c r="H857" s="54" t="str">
        <f t="shared" si="56"/>
        <v>请在此位置填入税率</v>
      </c>
    </row>
    <row r="858" s="40" customFormat="1" spans="1:8">
      <c r="A858" s="41"/>
      <c r="B858" s="41"/>
      <c r="C858" s="41"/>
      <c r="D858" s="49" t="str">
        <f>IFERROR(VLOOKUP($C858,商品分类目录查找!$A:$B,2,0),"-")</f>
        <v>-</v>
      </c>
      <c r="E858" s="56" t="str">
        <f t="shared" si="53"/>
        <v>-</v>
      </c>
      <c r="F858" s="49" t="str">
        <f t="shared" si="54"/>
        <v>-</v>
      </c>
      <c r="G858" s="49" t="str">
        <f t="shared" si="55"/>
        <v>-</v>
      </c>
      <c r="H858" s="54" t="str">
        <f t="shared" si="56"/>
        <v>请在此位置填入税率</v>
      </c>
    </row>
    <row r="859" s="40" customFormat="1" spans="1:8">
      <c r="A859" s="41"/>
      <c r="B859" s="41"/>
      <c r="C859" s="41"/>
      <c r="D859" s="49" t="str">
        <f>IFERROR(VLOOKUP($C859,商品分类目录查找!$A:$B,2,0),"-")</f>
        <v>-</v>
      </c>
      <c r="E859" s="56" t="str">
        <f t="shared" si="53"/>
        <v>-</v>
      </c>
      <c r="F859" s="49" t="str">
        <f t="shared" si="54"/>
        <v>-</v>
      </c>
      <c r="G859" s="49" t="str">
        <f t="shared" si="55"/>
        <v>-</v>
      </c>
      <c r="H859" s="54" t="str">
        <f t="shared" si="56"/>
        <v>请在此位置填入税率</v>
      </c>
    </row>
    <row r="860" s="40" customFormat="1" spans="1:8">
      <c r="A860" s="41"/>
      <c r="B860" s="41"/>
      <c r="C860" s="41"/>
      <c r="D860" s="49" t="str">
        <f>IFERROR(VLOOKUP($C860,商品分类目录查找!$A:$B,2,0),"-")</f>
        <v>-</v>
      </c>
      <c r="E860" s="56" t="str">
        <f t="shared" si="53"/>
        <v>-</v>
      </c>
      <c r="F860" s="49" t="str">
        <f t="shared" si="54"/>
        <v>-</v>
      </c>
      <c r="G860" s="49" t="str">
        <f t="shared" si="55"/>
        <v>-</v>
      </c>
      <c r="H860" s="54" t="str">
        <f t="shared" si="56"/>
        <v>请在此位置填入税率</v>
      </c>
    </row>
    <row r="861" s="40" customFormat="1" spans="1:8">
      <c r="A861" s="41"/>
      <c r="B861" s="41"/>
      <c r="C861" s="41"/>
      <c r="D861" s="49" t="str">
        <f>IFERROR(VLOOKUP($C861,商品分类目录查找!$A:$B,2,0),"-")</f>
        <v>-</v>
      </c>
      <c r="E861" s="56" t="str">
        <f t="shared" si="53"/>
        <v>-</v>
      </c>
      <c r="F861" s="49" t="str">
        <f t="shared" si="54"/>
        <v>-</v>
      </c>
      <c r="G861" s="49" t="str">
        <f t="shared" si="55"/>
        <v>-</v>
      </c>
      <c r="H861" s="54" t="str">
        <f t="shared" si="56"/>
        <v>请在此位置填入税率</v>
      </c>
    </row>
    <row r="862" s="40" customFormat="1" spans="1:8">
      <c r="A862" s="41"/>
      <c r="B862" s="41"/>
      <c r="C862" s="41"/>
      <c r="D862" s="49" t="str">
        <f>IFERROR(VLOOKUP($C862,商品分类目录查找!$A:$B,2,0),"-")</f>
        <v>-</v>
      </c>
      <c r="E862" s="56" t="str">
        <f t="shared" si="53"/>
        <v>-</v>
      </c>
      <c r="F862" s="49" t="str">
        <f t="shared" si="54"/>
        <v>-</v>
      </c>
      <c r="G862" s="49" t="str">
        <f t="shared" si="55"/>
        <v>-</v>
      </c>
      <c r="H862" s="54" t="str">
        <f t="shared" si="56"/>
        <v>请在此位置填入税率</v>
      </c>
    </row>
    <row r="863" s="40" customFormat="1" spans="1:8">
      <c r="A863" s="41"/>
      <c r="B863" s="41"/>
      <c r="C863" s="41"/>
      <c r="D863" s="49" t="str">
        <f>IFERROR(VLOOKUP($C863,商品分类目录查找!$A:$B,2,0),"-")</f>
        <v>-</v>
      </c>
      <c r="E863" s="56" t="str">
        <f t="shared" si="53"/>
        <v>-</v>
      </c>
      <c r="F863" s="49" t="str">
        <f t="shared" si="54"/>
        <v>-</v>
      </c>
      <c r="G863" s="49" t="str">
        <f t="shared" si="55"/>
        <v>-</v>
      </c>
      <c r="H863" s="54" t="str">
        <f t="shared" si="56"/>
        <v>请在此位置填入税率</v>
      </c>
    </row>
    <row r="864" s="40" customFormat="1" spans="1:8">
      <c r="A864" s="41"/>
      <c r="B864" s="41"/>
      <c r="C864" s="41"/>
      <c r="D864" s="49" t="str">
        <f>IFERROR(VLOOKUP($C864,商品分类目录查找!$A:$B,2,0),"-")</f>
        <v>-</v>
      </c>
      <c r="E864" s="56" t="str">
        <f t="shared" si="53"/>
        <v>-</v>
      </c>
      <c r="F864" s="49" t="str">
        <f t="shared" si="54"/>
        <v>-</v>
      </c>
      <c r="G864" s="49" t="str">
        <f t="shared" si="55"/>
        <v>-</v>
      </c>
      <c r="H864" s="54" t="str">
        <f t="shared" si="56"/>
        <v>请在此位置填入税率</v>
      </c>
    </row>
    <row r="865" s="40" customFormat="1" spans="1:8">
      <c r="A865" s="41"/>
      <c r="B865" s="41"/>
      <c r="C865" s="41"/>
      <c r="D865" s="49" t="str">
        <f>IFERROR(VLOOKUP($C865,商品分类目录查找!$A:$B,2,0),"-")</f>
        <v>-</v>
      </c>
      <c r="E865" s="56" t="str">
        <f t="shared" si="53"/>
        <v>-</v>
      </c>
      <c r="F865" s="49" t="str">
        <f t="shared" si="54"/>
        <v>-</v>
      </c>
      <c r="G865" s="49" t="str">
        <f t="shared" si="55"/>
        <v>-</v>
      </c>
      <c r="H865" s="54" t="str">
        <f t="shared" si="56"/>
        <v>请在此位置填入税率</v>
      </c>
    </row>
    <row r="866" s="40" customFormat="1" spans="1:8">
      <c r="A866" s="41"/>
      <c r="B866" s="41"/>
      <c r="C866" s="41"/>
      <c r="D866" s="49" t="str">
        <f>IFERROR(VLOOKUP($C866,商品分类目录查找!$A:$B,2,0),"-")</f>
        <v>-</v>
      </c>
      <c r="E866" s="56" t="str">
        <f t="shared" si="53"/>
        <v>-</v>
      </c>
      <c r="F866" s="49" t="str">
        <f t="shared" si="54"/>
        <v>-</v>
      </c>
      <c r="G866" s="49" t="str">
        <f t="shared" si="55"/>
        <v>-</v>
      </c>
      <c r="H866" s="54" t="str">
        <f t="shared" si="56"/>
        <v>请在此位置填入税率</v>
      </c>
    </row>
    <row r="867" s="40" customFormat="1" spans="1:8">
      <c r="A867" s="41"/>
      <c r="B867" s="41"/>
      <c r="C867" s="41"/>
      <c r="D867" s="49" t="str">
        <f>IFERROR(VLOOKUP($C867,商品分类目录查找!$A:$B,2,0),"-")</f>
        <v>-</v>
      </c>
      <c r="E867" s="56" t="str">
        <f t="shared" si="53"/>
        <v>-</v>
      </c>
      <c r="F867" s="49" t="str">
        <f t="shared" si="54"/>
        <v>-</v>
      </c>
      <c r="G867" s="49" t="str">
        <f t="shared" si="55"/>
        <v>-</v>
      </c>
      <c r="H867" s="54" t="str">
        <f t="shared" si="56"/>
        <v>请在此位置填入税率</v>
      </c>
    </row>
    <row r="868" s="40" customFormat="1" spans="1:8">
      <c r="A868" s="41"/>
      <c r="B868" s="41"/>
      <c r="C868" s="41"/>
      <c r="D868" s="49" t="str">
        <f>IFERROR(VLOOKUP($C868,商品分类目录查找!$A:$B,2,0),"-")</f>
        <v>-</v>
      </c>
      <c r="E868" s="56" t="str">
        <f t="shared" si="53"/>
        <v>-</v>
      </c>
      <c r="F868" s="49" t="str">
        <f t="shared" si="54"/>
        <v>-</v>
      </c>
      <c r="G868" s="49" t="str">
        <f t="shared" si="55"/>
        <v>-</v>
      </c>
      <c r="H868" s="54" t="str">
        <f t="shared" si="56"/>
        <v>请在此位置填入税率</v>
      </c>
    </row>
    <row r="869" s="40" customFormat="1" spans="1:8">
      <c r="A869" s="41"/>
      <c r="B869" s="41"/>
      <c r="C869" s="41"/>
      <c r="D869" s="49" t="str">
        <f>IFERROR(VLOOKUP($C869,商品分类目录查找!$A:$B,2,0),"-")</f>
        <v>-</v>
      </c>
      <c r="E869" s="56" t="str">
        <f t="shared" si="53"/>
        <v>-</v>
      </c>
      <c r="F869" s="49" t="str">
        <f t="shared" si="54"/>
        <v>-</v>
      </c>
      <c r="G869" s="49" t="str">
        <f t="shared" si="55"/>
        <v>-</v>
      </c>
      <c r="H869" s="54" t="str">
        <f t="shared" si="56"/>
        <v>请在此位置填入税率</v>
      </c>
    </row>
    <row r="870" s="40" customFormat="1" spans="1:8">
      <c r="A870" s="41"/>
      <c r="B870" s="41"/>
      <c r="C870" s="41"/>
      <c r="D870" s="49" t="str">
        <f>IFERROR(VLOOKUP($C870,商品分类目录查找!$A:$B,2,0),"-")</f>
        <v>-</v>
      </c>
      <c r="E870" s="56" t="str">
        <f t="shared" si="53"/>
        <v>-</v>
      </c>
      <c r="F870" s="49" t="str">
        <f t="shared" si="54"/>
        <v>-</v>
      </c>
      <c r="G870" s="49" t="str">
        <f t="shared" si="55"/>
        <v>-</v>
      </c>
      <c r="H870" s="54" t="str">
        <f t="shared" si="56"/>
        <v>请在此位置填入税率</v>
      </c>
    </row>
    <row r="871" s="40" customFormat="1" spans="1:8">
      <c r="A871" s="41"/>
      <c r="B871" s="41"/>
      <c r="C871" s="41"/>
      <c r="D871" s="49" t="str">
        <f>IFERROR(VLOOKUP($C871,商品分类目录查找!$A:$B,2,0),"-")</f>
        <v>-</v>
      </c>
      <c r="E871" s="56" t="str">
        <f t="shared" si="53"/>
        <v>-</v>
      </c>
      <c r="F871" s="49" t="str">
        <f t="shared" si="54"/>
        <v>-</v>
      </c>
      <c r="G871" s="49" t="str">
        <f t="shared" si="55"/>
        <v>-</v>
      </c>
      <c r="H871" s="54" t="str">
        <f t="shared" si="56"/>
        <v>请在此位置填入税率</v>
      </c>
    </row>
    <row r="872" s="40" customFormat="1" spans="1:8">
      <c r="A872" s="41"/>
      <c r="B872" s="41"/>
      <c r="C872" s="41"/>
      <c r="D872" s="49" t="str">
        <f>IFERROR(VLOOKUP($C872,商品分类目录查找!$A:$B,2,0),"-")</f>
        <v>-</v>
      </c>
      <c r="E872" s="56" t="str">
        <f t="shared" si="53"/>
        <v>-</v>
      </c>
      <c r="F872" s="49" t="str">
        <f t="shared" si="54"/>
        <v>-</v>
      </c>
      <c r="G872" s="49" t="str">
        <f t="shared" si="55"/>
        <v>-</v>
      </c>
      <c r="H872" s="54" t="str">
        <f t="shared" si="56"/>
        <v>请在此位置填入税率</v>
      </c>
    </row>
    <row r="873" s="40" customFormat="1" spans="1:8">
      <c r="A873" s="41"/>
      <c r="B873" s="41"/>
      <c r="C873" s="41"/>
      <c r="D873" s="49" t="str">
        <f>IFERROR(VLOOKUP($C873,商品分类目录查找!$A:$B,2,0),"-")</f>
        <v>-</v>
      </c>
      <c r="E873" s="56" t="str">
        <f t="shared" si="53"/>
        <v>-</v>
      </c>
      <c r="F873" s="49" t="str">
        <f t="shared" si="54"/>
        <v>-</v>
      </c>
      <c r="G873" s="49" t="str">
        <f t="shared" si="55"/>
        <v>-</v>
      </c>
      <c r="H873" s="54" t="str">
        <f t="shared" si="56"/>
        <v>请在此位置填入税率</v>
      </c>
    </row>
    <row r="874" s="40" customFormat="1" spans="1:8">
      <c r="A874" s="41"/>
      <c r="B874" s="41"/>
      <c r="C874" s="41"/>
      <c r="D874" s="49" t="str">
        <f>IFERROR(VLOOKUP($C874,商品分类目录查找!$A:$B,2,0),"-")</f>
        <v>-</v>
      </c>
      <c r="E874" s="56" t="str">
        <f t="shared" si="53"/>
        <v>-</v>
      </c>
      <c r="F874" s="49" t="str">
        <f t="shared" si="54"/>
        <v>-</v>
      </c>
      <c r="G874" s="49" t="str">
        <f t="shared" si="55"/>
        <v>-</v>
      </c>
      <c r="H874" s="54" t="str">
        <f t="shared" si="56"/>
        <v>请在此位置填入税率</v>
      </c>
    </row>
    <row r="875" s="40" customFormat="1" spans="1:8">
      <c r="A875" s="41"/>
      <c r="B875" s="41"/>
      <c r="C875" s="41"/>
      <c r="D875" s="49" t="str">
        <f>IFERROR(VLOOKUP($C875,商品分类目录查找!$A:$B,2,0),"-")</f>
        <v>-</v>
      </c>
      <c r="E875" s="56" t="str">
        <f t="shared" si="53"/>
        <v>-</v>
      </c>
      <c r="F875" s="49" t="str">
        <f t="shared" si="54"/>
        <v>-</v>
      </c>
      <c r="G875" s="49" t="str">
        <f t="shared" si="55"/>
        <v>-</v>
      </c>
      <c r="H875" s="54" t="str">
        <f t="shared" si="56"/>
        <v>请在此位置填入税率</v>
      </c>
    </row>
    <row r="876" s="40" customFormat="1" spans="1:8">
      <c r="A876" s="41"/>
      <c r="B876" s="41"/>
      <c r="C876" s="41"/>
      <c r="D876" s="49" t="str">
        <f>IFERROR(VLOOKUP($C876,商品分类目录查找!$A:$B,2,0),"-")</f>
        <v>-</v>
      </c>
      <c r="E876" s="56" t="str">
        <f t="shared" si="53"/>
        <v>-</v>
      </c>
      <c r="F876" s="49" t="str">
        <f t="shared" si="54"/>
        <v>-</v>
      </c>
      <c r="G876" s="49" t="str">
        <f t="shared" si="55"/>
        <v>-</v>
      </c>
      <c r="H876" s="54" t="str">
        <f t="shared" si="56"/>
        <v>请在此位置填入税率</v>
      </c>
    </row>
    <row r="877" s="40" customFormat="1" spans="1:8">
      <c r="A877" s="41"/>
      <c r="B877" s="41"/>
      <c r="C877" s="41"/>
      <c r="D877" s="49" t="str">
        <f>IFERROR(VLOOKUP($C877,商品分类目录查找!$A:$B,2,0),"-")</f>
        <v>-</v>
      </c>
      <c r="E877" s="56" t="str">
        <f t="shared" si="53"/>
        <v>-</v>
      </c>
      <c r="F877" s="49" t="str">
        <f t="shared" si="54"/>
        <v>-</v>
      </c>
      <c r="G877" s="49" t="str">
        <f t="shared" si="55"/>
        <v>-</v>
      </c>
      <c r="H877" s="54" t="str">
        <f t="shared" si="56"/>
        <v>请在此位置填入税率</v>
      </c>
    </row>
    <row r="878" s="40" customFormat="1" spans="1:8">
      <c r="A878" s="41"/>
      <c r="B878" s="41"/>
      <c r="C878" s="41"/>
      <c r="D878" s="49" t="str">
        <f>IFERROR(VLOOKUP($C878,商品分类目录查找!$A:$B,2,0),"-")</f>
        <v>-</v>
      </c>
      <c r="E878" s="56" t="str">
        <f t="shared" si="53"/>
        <v>-</v>
      </c>
      <c r="F878" s="49" t="str">
        <f t="shared" si="54"/>
        <v>-</v>
      </c>
      <c r="G878" s="49" t="str">
        <f t="shared" si="55"/>
        <v>-</v>
      </c>
      <c r="H878" s="54" t="str">
        <f t="shared" si="56"/>
        <v>请在此位置填入税率</v>
      </c>
    </row>
    <row r="879" s="40" customFormat="1" spans="1:8">
      <c r="A879" s="41"/>
      <c r="B879" s="41"/>
      <c r="C879" s="41"/>
      <c r="D879" s="49" t="str">
        <f>IFERROR(VLOOKUP($C879,商品分类目录查找!$A:$B,2,0),"-")</f>
        <v>-</v>
      </c>
      <c r="E879" s="56" t="str">
        <f t="shared" si="53"/>
        <v>-</v>
      </c>
      <c r="F879" s="49" t="str">
        <f t="shared" si="54"/>
        <v>-</v>
      </c>
      <c r="G879" s="49" t="str">
        <f t="shared" si="55"/>
        <v>-</v>
      </c>
      <c r="H879" s="54" t="str">
        <f t="shared" si="56"/>
        <v>请在此位置填入税率</v>
      </c>
    </row>
    <row r="880" s="40" customFormat="1" spans="1:8">
      <c r="A880" s="41"/>
      <c r="B880" s="41"/>
      <c r="C880" s="41"/>
      <c r="D880" s="49" t="str">
        <f>IFERROR(VLOOKUP($C880,商品分类目录查找!$A:$B,2,0),"-")</f>
        <v>-</v>
      </c>
      <c r="E880" s="56" t="str">
        <f t="shared" si="53"/>
        <v>-</v>
      </c>
      <c r="F880" s="49" t="str">
        <f t="shared" si="54"/>
        <v>-</v>
      </c>
      <c r="G880" s="49" t="str">
        <f t="shared" si="55"/>
        <v>-</v>
      </c>
      <c r="H880" s="54" t="str">
        <f t="shared" si="56"/>
        <v>请在此位置填入税率</v>
      </c>
    </row>
    <row r="881" s="40" customFormat="1" spans="1:8">
      <c r="A881" s="41"/>
      <c r="B881" s="41"/>
      <c r="C881" s="41"/>
      <c r="D881" s="49" t="str">
        <f>IFERROR(VLOOKUP($C881,商品分类目录查找!$A:$B,2,0),"-")</f>
        <v>-</v>
      </c>
      <c r="E881" s="56" t="str">
        <f t="shared" si="53"/>
        <v>-</v>
      </c>
      <c r="F881" s="49" t="str">
        <f t="shared" si="54"/>
        <v>-</v>
      </c>
      <c r="G881" s="49" t="str">
        <f t="shared" si="55"/>
        <v>-</v>
      </c>
      <c r="H881" s="54" t="str">
        <f t="shared" si="56"/>
        <v>请在此位置填入税率</v>
      </c>
    </row>
    <row r="882" s="40" customFormat="1" spans="1:8">
      <c r="A882" s="41"/>
      <c r="B882" s="41"/>
      <c r="C882" s="41"/>
      <c r="D882" s="49" t="str">
        <f>IFERROR(VLOOKUP($C882,商品分类目录查找!$A:$B,2,0),"-")</f>
        <v>-</v>
      </c>
      <c r="E882" s="56" t="str">
        <f t="shared" si="53"/>
        <v>-</v>
      </c>
      <c r="F882" s="49" t="str">
        <f t="shared" si="54"/>
        <v>-</v>
      </c>
      <c r="G882" s="49" t="str">
        <f t="shared" si="55"/>
        <v>-</v>
      </c>
      <c r="H882" s="54" t="str">
        <f t="shared" si="56"/>
        <v>请在此位置填入税率</v>
      </c>
    </row>
    <row r="883" s="40" customFormat="1" spans="1:8">
      <c r="A883" s="41"/>
      <c r="B883" s="41"/>
      <c r="C883" s="41"/>
      <c r="D883" s="49" t="str">
        <f>IFERROR(VLOOKUP($C883,商品分类目录查找!$A:$B,2,0),"-")</f>
        <v>-</v>
      </c>
      <c r="E883" s="56" t="str">
        <f t="shared" si="53"/>
        <v>-</v>
      </c>
      <c r="F883" s="49" t="str">
        <f t="shared" si="54"/>
        <v>-</v>
      </c>
      <c r="G883" s="49" t="str">
        <f t="shared" si="55"/>
        <v>-</v>
      </c>
      <c r="H883" s="54" t="str">
        <f t="shared" si="56"/>
        <v>请在此位置填入税率</v>
      </c>
    </row>
    <row r="884" s="40" customFormat="1" spans="1:8">
      <c r="A884" s="41"/>
      <c r="B884" s="41"/>
      <c r="C884" s="41"/>
      <c r="D884" s="49" t="str">
        <f>IFERROR(VLOOKUP($C884,商品分类目录查找!$A:$B,2,0),"-")</f>
        <v>-</v>
      </c>
      <c r="E884" s="56" t="str">
        <f t="shared" si="53"/>
        <v>-</v>
      </c>
      <c r="F884" s="49" t="str">
        <f t="shared" si="54"/>
        <v>-</v>
      </c>
      <c r="G884" s="49" t="str">
        <f t="shared" si="55"/>
        <v>-</v>
      </c>
      <c r="H884" s="54" t="str">
        <f t="shared" si="56"/>
        <v>请在此位置填入税率</v>
      </c>
    </row>
    <row r="885" s="40" customFormat="1" spans="1:8">
      <c r="A885" s="41"/>
      <c r="B885" s="41"/>
      <c r="C885" s="41"/>
      <c r="D885" s="49" t="str">
        <f>IFERROR(VLOOKUP($C885,商品分类目录查找!$A:$B,2,0),"-")</f>
        <v>-</v>
      </c>
      <c r="E885" s="56" t="str">
        <f t="shared" si="53"/>
        <v>-</v>
      </c>
      <c r="F885" s="49" t="str">
        <f t="shared" si="54"/>
        <v>-</v>
      </c>
      <c r="G885" s="49" t="str">
        <f t="shared" si="55"/>
        <v>-</v>
      </c>
      <c r="H885" s="54" t="str">
        <f t="shared" si="56"/>
        <v>请在此位置填入税率</v>
      </c>
    </row>
    <row r="886" s="40" customFormat="1" spans="1:8">
      <c r="A886" s="41"/>
      <c r="B886" s="41"/>
      <c r="C886" s="41"/>
      <c r="D886" s="49" t="str">
        <f>IFERROR(VLOOKUP($C886,商品分类目录查找!$A:$B,2,0),"-")</f>
        <v>-</v>
      </c>
      <c r="E886" s="56" t="str">
        <f t="shared" si="53"/>
        <v>-</v>
      </c>
      <c r="F886" s="49" t="str">
        <f t="shared" si="54"/>
        <v>-</v>
      </c>
      <c r="G886" s="49" t="str">
        <f t="shared" si="55"/>
        <v>-</v>
      </c>
      <c r="H886" s="54" t="str">
        <f t="shared" si="56"/>
        <v>请在此位置填入税率</v>
      </c>
    </row>
    <row r="887" s="40" customFormat="1" spans="1:8">
      <c r="A887" s="41"/>
      <c r="B887" s="41"/>
      <c r="C887" s="41"/>
      <c r="D887" s="49" t="str">
        <f>IFERROR(VLOOKUP($C887,商品分类目录查找!$A:$B,2,0),"-")</f>
        <v>-</v>
      </c>
      <c r="E887" s="56" t="str">
        <f t="shared" si="53"/>
        <v>-</v>
      </c>
      <c r="F887" s="49" t="str">
        <f t="shared" si="54"/>
        <v>-</v>
      </c>
      <c r="G887" s="49" t="str">
        <f t="shared" si="55"/>
        <v>-</v>
      </c>
      <c r="H887" s="54" t="str">
        <f t="shared" si="56"/>
        <v>请在此位置填入税率</v>
      </c>
    </row>
    <row r="888" s="40" customFormat="1" spans="1:8">
      <c r="A888" s="41"/>
      <c r="B888" s="41"/>
      <c r="C888" s="41"/>
      <c r="D888" s="49" t="str">
        <f>IFERROR(VLOOKUP($C888,商品分类目录查找!$A:$B,2,0),"-")</f>
        <v>-</v>
      </c>
      <c r="E888" s="56" t="str">
        <f t="shared" si="53"/>
        <v>-</v>
      </c>
      <c r="F888" s="49" t="str">
        <f t="shared" si="54"/>
        <v>-</v>
      </c>
      <c r="G888" s="49" t="str">
        <f t="shared" si="55"/>
        <v>-</v>
      </c>
      <c r="H888" s="54" t="str">
        <f t="shared" si="56"/>
        <v>请在此位置填入税率</v>
      </c>
    </row>
    <row r="889" s="40" customFormat="1" spans="1:8">
      <c r="A889" s="41"/>
      <c r="B889" s="41"/>
      <c r="C889" s="41"/>
      <c r="D889" s="49" t="str">
        <f>IFERROR(VLOOKUP($C889,商品分类目录查找!$A:$B,2,0),"-")</f>
        <v>-</v>
      </c>
      <c r="E889" s="56" t="str">
        <f t="shared" si="53"/>
        <v>-</v>
      </c>
      <c r="F889" s="49" t="str">
        <f t="shared" si="54"/>
        <v>-</v>
      </c>
      <c r="G889" s="49" t="str">
        <f t="shared" si="55"/>
        <v>-</v>
      </c>
      <c r="H889" s="54" t="str">
        <f t="shared" si="56"/>
        <v>请在此位置填入税率</v>
      </c>
    </row>
    <row r="890" s="40" customFormat="1" spans="1:8">
      <c r="A890" s="41"/>
      <c r="B890" s="41"/>
      <c r="C890" s="41"/>
      <c r="D890" s="49" t="str">
        <f>IFERROR(VLOOKUP($C890,商品分类目录查找!$A:$B,2,0),"-")</f>
        <v>-</v>
      </c>
      <c r="E890" s="56" t="str">
        <f t="shared" si="53"/>
        <v>-</v>
      </c>
      <c r="F890" s="49" t="str">
        <f t="shared" si="54"/>
        <v>-</v>
      </c>
      <c r="G890" s="49" t="str">
        <f t="shared" si="55"/>
        <v>-</v>
      </c>
      <c r="H890" s="54" t="str">
        <f t="shared" si="56"/>
        <v>请在此位置填入税率</v>
      </c>
    </row>
    <row r="891" s="40" customFormat="1" spans="1:8">
      <c r="A891" s="41"/>
      <c r="B891" s="41"/>
      <c r="C891" s="41"/>
      <c r="D891" s="49" t="str">
        <f>IFERROR(VLOOKUP($C891,商品分类目录查找!$A:$B,2,0),"-")</f>
        <v>-</v>
      </c>
      <c r="E891" s="56" t="str">
        <f t="shared" si="53"/>
        <v>-</v>
      </c>
      <c r="F891" s="49" t="str">
        <f t="shared" si="54"/>
        <v>-</v>
      </c>
      <c r="G891" s="49" t="str">
        <f t="shared" si="55"/>
        <v>-</v>
      </c>
      <c r="H891" s="54" t="str">
        <f t="shared" si="56"/>
        <v>请在此位置填入税率</v>
      </c>
    </row>
    <row r="892" s="40" customFormat="1" spans="1:8">
      <c r="A892" s="41"/>
      <c r="B892" s="41"/>
      <c r="C892" s="41"/>
      <c r="D892" s="49" t="str">
        <f>IFERROR(VLOOKUP($C892,商品分类目录查找!$A:$B,2,0),"-")</f>
        <v>-</v>
      </c>
      <c r="E892" s="56" t="str">
        <f t="shared" si="53"/>
        <v>-</v>
      </c>
      <c r="F892" s="49" t="str">
        <f t="shared" si="54"/>
        <v>-</v>
      </c>
      <c r="G892" s="49" t="str">
        <f t="shared" si="55"/>
        <v>-</v>
      </c>
      <c r="H892" s="54" t="str">
        <f t="shared" si="56"/>
        <v>请在此位置填入税率</v>
      </c>
    </row>
    <row r="893" s="40" customFormat="1" spans="1:8">
      <c r="A893" s="41"/>
      <c r="B893" s="41"/>
      <c r="C893" s="41"/>
      <c r="D893" s="49" t="str">
        <f>IFERROR(VLOOKUP($C893,商品分类目录查找!$A:$B,2,0),"-")</f>
        <v>-</v>
      </c>
      <c r="E893" s="56" t="str">
        <f t="shared" si="53"/>
        <v>-</v>
      </c>
      <c r="F893" s="49" t="str">
        <f t="shared" si="54"/>
        <v>-</v>
      </c>
      <c r="G893" s="49" t="str">
        <f t="shared" si="55"/>
        <v>-</v>
      </c>
      <c r="H893" s="54" t="str">
        <f t="shared" si="56"/>
        <v>请在此位置填入税率</v>
      </c>
    </row>
    <row r="894" s="40" customFormat="1" spans="1:8">
      <c r="A894" s="41"/>
      <c r="B894" s="41"/>
      <c r="C894" s="41"/>
      <c r="D894" s="49" t="str">
        <f>IFERROR(VLOOKUP($C894,商品分类目录查找!$A:$B,2,0),"-")</f>
        <v>-</v>
      </c>
      <c r="E894" s="56" t="str">
        <f t="shared" si="53"/>
        <v>-</v>
      </c>
      <c r="F894" s="49" t="str">
        <f t="shared" si="54"/>
        <v>-</v>
      </c>
      <c r="G894" s="49" t="str">
        <f t="shared" si="55"/>
        <v>-</v>
      </c>
      <c r="H894" s="54" t="str">
        <f t="shared" si="56"/>
        <v>请在此位置填入税率</v>
      </c>
    </row>
    <row r="895" s="40" customFormat="1" spans="1:8">
      <c r="A895" s="41"/>
      <c r="B895" s="41"/>
      <c r="C895" s="41"/>
      <c r="D895" s="49" t="str">
        <f>IFERROR(VLOOKUP($C895,商品分类目录查找!$A:$B,2,0),"-")</f>
        <v>-</v>
      </c>
      <c r="E895" s="56" t="str">
        <f t="shared" si="53"/>
        <v>-</v>
      </c>
      <c r="F895" s="49" t="str">
        <f t="shared" si="54"/>
        <v>-</v>
      </c>
      <c r="G895" s="49" t="str">
        <f t="shared" si="55"/>
        <v>-</v>
      </c>
      <c r="H895" s="54" t="str">
        <f t="shared" si="56"/>
        <v>请在此位置填入税率</v>
      </c>
    </row>
    <row r="896" s="40" customFormat="1" spans="1:8">
      <c r="A896" s="41"/>
      <c r="B896" s="41"/>
      <c r="C896" s="41"/>
      <c r="D896" s="49" t="str">
        <f>IFERROR(VLOOKUP($C896,商品分类目录查找!$A:$B,2,0),"-")</f>
        <v>-</v>
      </c>
      <c r="E896" s="56" t="str">
        <f t="shared" si="53"/>
        <v>-</v>
      </c>
      <c r="F896" s="49" t="str">
        <f t="shared" si="54"/>
        <v>-</v>
      </c>
      <c r="G896" s="49" t="str">
        <f t="shared" si="55"/>
        <v>-</v>
      </c>
      <c r="H896" s="54" t="str">
        <f t="shared" si="56"/>
        <v>请在此位置填入税率</v>
      </c>
    </row>
    <row r="897" s="40" customFormat="1" spans="1:8">
      <c r="A897" s="41"/>
      <c r="B897" s="41"/>
      <c r="C897" s="41"/>
      <c r="D897" s="49" t="str">
        <f>IFERROR(VLOOKUP($C897,商品分类目录查找!$A:$B,2,0),"-")</f>
        <v>-</v>
      </c>
      <c r="E897" s="56" t="str">
        <f t="shared" si="53"/>
        <v>-</v>
      </c>
      <c r="F897" s="49" t="str">
        <f t="shared" si="54"/>
        <v>-</v>
      </c>
      <c r="G897" s="49" t="str">
        <f t="shared" si="55"/>
        <v>-</v>
      </c>
      <c r="H897" s="54" t="str">
        <f t="shared" si="56"/>
        <v>请在此位置填入税率</v>
      </c>
    </row>
    <row r="898" s="40" customFormat="1" spans="1:8">
      <c r="A898" s="41"/>
      <c r="B898" s="41"/>
      <c r="C898" s="41"/>
      <c r="D898" s="49" t="str">
        <f>IFERROR(VLOOKUP($C898,商品分类目录查找!$A:$B,2,0),"-")</f>
        <v>-</v>
      </c>
      <c r="E898" s="56" t="str">
        <f t="shared" ref="E898:E961" si="57">LEFT(D898,4)</f>
        <v>-</v>
      </c>
      <c r="F898" s="49" t="str">
        <f t="shared" ref="F898:F961" si="58">LEFT($D898,3)</f>
        <v>-</v>
      </c>
      <c r="G898" s="49" t="str">
        <f t="shared" ref="G898:G961" si="59">LEFT($D898,2)</f>
        <v>-</v>
      </c>
      <c r="H898" s="54" t="str">
        <f t="shared" si="56"/>
        <v>请在此位置填入税率</v>
      </c>
    </row>
    <row r="899" s="40" customFormat="1" spans="1:8">
      <c r="A899" s="41"/>
      <c r="B899" s="41"/>
      <c r="C899" s="41"/>
      <c r="D899" s="49" t="str">
        <f>IFERROR(VLOOKUP($C899,商品分类目录查找!$A:$B,2,0),"-")</f>
        <v>-</v>
      </c>
      <c r="E899" s="56" t="str">
        <f t="shared" si="57"/>
        <v>-</v>
      </c>
      <c r="F899" s="49" t="str">
        <f t="shared" si="58"/>
        <v>-</v>
      </c>
      <c r="G899" s="49" t="str">
        <f t="shared" si="59"/>
        <v>-</v>
      </c>
      <c r="H899" s="54" t="str">
        <f t="shared" si="56"/>
        <v>请在此位置填入税率</v>
      </c>
    </row>
    <row r="900" s="40" customFormat="1" spans="1:8">
      <c r="A900" s="41"/>
      <c r="B900" s="41"/>
      <c r="C900" s="41"/>
      <c r="D900" s="49" t="str">
        <f>IFERROR(VLOOKUP($C900,商品分类目录查找!$A:$B,2,0),"-")</f>
        <v>-</v>
      </c>
      <c r="E900" s="56" t="str">
        <f t="shared" si="57"/>
        <v>-</v>
      </c>
      <c r="F900" s="49" t="str">
        <f t="shared" si="58"/>
        <v>-</v>
      </c>
      <c r="G900" s="49" t="str">
        <f t="shared" si="59"/>
        <v>-</v>
      </c>
      <c r="H900" s="54" t="str">
        <f t="shared" si="56"/>
        <v>请在此位置填入税率</v>
      </c>
    </row>
    <row r="901" s="40" customFormat="1" spans="1:8">
      <c r="A901" s="41"/>
      <c r="B901" s="41"/>
      <c r="C901" s="41"/>
      <c r="D901" s="49" t="str">
        <f>IFERROR(VLOOKUP($C901,商品分类目录查找!$A:$B,2,0),"-")</f>
        <v>-</v>
      </c>
      <c r="E901" s="56" t="str">
        <f t="shared" si="57"/>
        <v>-</v>
      </c>
      <c r="F901" s="49" t="str">
        <f t="shared" si="58"/>
        <v>-</v>
      </c>
      <c r="G901" s="49" t="str">
        <f t="shared" si="59"/>
        <v>-</v>
      </c>
      <c r="H901" s="54" t="str">
        <f t="shared" si="56"/>
        <v>请在此位置填入税率</v>
      </c>
    </row>
    <row r="902" s="40" customFormat="1" spans="1:8">
      <c r="A902" s="41"/>
      <c r="B902" s="41"/>
      <c r="C902" s="41"/>
      <c r="D902" s="49" t="str">
        <f>IFERROR(VLOOKUP($C902,商品分类目录查找!$A:$B,2,0),"-")</f>
        <v>-</v>
      </c>
      <c r="E902" s="56" t="str">
        <f t="shared" si="57"/>
        <v>-</v>
      </c>
      <c r="F902" s="49" t="str">
        <f t="shared" si="58"/>
        <v>-</v>
      </c>
      <c r="G902" s="49" t="str">
        <f t="shared" si="59"/>
        <v>-</v>
      </c>
      <c r="H902" s="54" t="str">
        <f t="shared" si="56"/>
        <v>请在此位置填入税率</v>
      </c>
    </row>
    <row r="903" s="40" customFormat="1" spans="1:8">
      <c r="A903" s="41"/>
      <c r="B903" s="41"/>
      <c r="C903" s="41"/>
      <c r="D903" s="49" t="str">
        <f>IFERROR(VLOOKUP($C903,商品分类目录查找!$A:$B,2,0),"-")</f>
        <v>-</v>
      </c>
      <c r="E903" s="56" t="str">
        <f t="shared" si="57"/>
        <v>-</v>
      </c>
      <c r="F903" s="49" t="str">
        <f t="shared" si="58"/>
        <v>-</v>
      </c>
      <c r="G903" s="49" t="str">
        <f t="shared" si="59"/>
        <v>-</v>
      </c>
      <c r="H903" s="54" t="str">
        <f t="shared" si="56"/>
        <v>请在此位置填入税率</v>
      </c>
    </row>
    <row r="904" s="40" customFormat="1" spans="1:8">
      <c r="A904" s="41"/>
      <c r="B904" s="41"/>
      <c r="C904" s="41"/>
      <c r="D904" s="49" t="str">
        <f>IFERROR(VLOOKUP($C904,商品分类目录查找!$A:$B,2,0),"-")</f>
        <v>-</v>
      </c>
      <c r="E904" s="56" t="str">
        <f t="shared" si="57"/>
        <v>-</v>
      </c>
      <c r="F904" s="49" t="str">
        <f t="shared" si="58"/>
        <v>-</v>
      </c>
      <c r="G904" s="49" t="str">
        <f t="shared" si="59"/>
        <v>-</v>
      </c>
      <c r="H904" s="54" t="str">
        <f t="shared" si="56"/>
        <v>请在此位置填入税率</v>
      </c>
    </row>
    <row r="905" s="40" customFormat="1" spans="1:8">
      <c r="A905" s="41"/>
      <c r="B905" s="41"/>
      <c r="C905" s="41"/>
      <c r="D905" s="49" t="str">
        <f>IFERROR(VLOOKUP($C905,商品分类目录查找!$A:$B,2,0),"-")</f>
        <v>-</v>
      </c>
      <c r="E905" s="56" t="str">
        <f t="shared" si="57"/>
        <v>-</v>
      </c>
      <c r="F905" s="49" t="str">
        <f t="shared" si="58"/>
        <v>-</v>
      </c>
      <c r="G905" s="49" t="str">
        <f t="shared" si="59"/>
        <v>-</v>
      </c>
      <c r="H905" s="54" t="str">
        <f t="shared" si="56"/>
        <v>请在此位置填入税率</v>
      </c>
    </row>
    <row r="906" s="40" customFormat="1" spans="1:8">
      <c r="A906" s="41"/>
      <c r="B906" s="41"/>
      <c r="C906" s="41"/>
      <c r="D906" s="49" t="str">
        <f>IFERROR(VLOOKUP($C906,商品分类目录查找!$A:$B,2,0),"-")</f>
        <v>-</v>
      </c>
      <c r="E906" s="56" t="str">
        <f t="shared" si="57"/>
        <v>-</v>
      </c>
      <c r="F906" s="49" t="str">
        <f t="shared" si="58"/>
        <v>-</v>
      </c>
      <c r="G906" s="49" t="str">
        <f t="shared" si="59"/>
        <v>-</v>
      </c>
      <c r="H906" s="54" t="str">
        <f t="shared" si="56"/>
        <v>请在此位置填入税率</v>
      </c>
    </row>
    <row r="907" s="40" customFormat="1" spans="1:8">
      <c r="A907" s="41"/>
      <c r="B907" s="41"/>
      <c r="C907" s="41"/>
      <c r="D907" s="49" t="str">
        <f>IFERROR(VLOOKUP($C907,商品分类目录查找!$A:$B,2,0),"-")</f>
        <v>-</v>
      </c>
      <c r="E907" s="56" t="str">
        <f t="shared" si="57"/>
        <v>-</v>
      </c>
      <c r="F907" s="49" t="str">
        <f t="shared" si="58"/>
        <v>-</v>
      </c>
      <c r="G907" s="49" t="str">
        <f t="shared" si="59"/>
        <v>-</v>
      </c>
      <c r="H907" s="54" t="str">
        <f t="shared" si="56"/>
        <v>请在此位置填入税率</v>
      </c>
    </row>
    <row r="908" s="40" customFormat="1" spans="1:8">
      <c r="A908" s="41"/>
      <c r="B908" s="41"/>
      <c r="C908" s="41"/>
      <c r="D908" s="49" t="str">
        <f>IFERROR(VLOOKUP($C908,商品分类目录查找!$A:$B,2,0),"-")</f>
        <v>-</v>
      </c>
      <c r="E908" s="56" t="str">
        <f t="shared" si="57"/>
        <v>-</v>
      </c>
      <c r="F908" s="49" t="str">
        <f t="shared" si="58"/>
        <v>-</v>
      </c>
      <c r="G908" s="49" t="str">
        <f t="shared" si="59"/>
        <v>-</v>
      </c>
      <c r="H908" s="54" t="str">
        <f t="shared" si="56"/>
        <v>请在此位置填入税率</v>
      </c>
    </row>
    <row r="909" s="40" customFormat="1" spans="1:8">
      <c r="A909" s="41"/>
      <c r="B909" s="41"/>
      <c r="C909" s="41"/>
      <c r="D909" s="49" t="str">
        <f>IFERROR(VLOOKUP($C909,商品分类目录查找!$A:$B,2,0),"-")</f>
        <v>-</v>
      </c>
      <c r="E909" s="56" t="str">
        <f t="shared" si="57"/>
        <v>-</v>
      </c>
      <c r="F909" s="49" t="str">
        <f t="shared" si="58"/>
        <v>-</v>
      </c>
      <c r="G909" s="49" t="str">
        <f t="shared" si="59"/>
        <v>-</v>
      </c>
      <c r="H909" s="54" t="str">
        <f t="shared" si="56"/>
        <v>请在此位置填入税率</v>
      </c>
    </row>
    <row r="910" s="40" customFormat="1" spans="1:8">
      <c r="A910" s="41"/>
      <c r="B910" s="41"/>
      <c r="C910" s="41"/>
      <c r="D910" s="49" t="str">
        <f>IFERROR(VLOOKUP($C910,商品分类目录查找!$A:$B,2,0),"-")</f>
        <v>-</v>
      </c>
      <c r="E910" s="56" t="str">
        <f t="shared" si="57"/>
        <v>-</v>
      </c>
      <c r="F910" s="49" t="str">
        <f t="shared" si="58"/>
        <v>-</v>
      </c>
      <c r="G910" s="49" t="str">
        <f t="shared" si="59"/>
        <v>-</v>
      </c>
      <c r="H910" s="54" t="str">
        <f t="shared" si="56"/>
        <v>请在此位置填入税率</v>
      </c>
    </row>
    <row r="911" s="40" customFormat="1" spans="1:8">
      <c r="A911" s="41"/>
      <c r="B911" s="41"/>
      <c r="C911" s="41"/>
      <c r="D911" s="49" t="str">
        <f>IFERROR(VLOOKUP($C911,商品分类目录查找!$A:$B,2,0),"-")</f>
        <v>-</v>
      </c>
      <c r="E911" s="56" t="str">
        <f t="shared" si="57"/>
        <v>-</v>
      </c>
      <c r="F911" s="49" t="str">
        <f t="shared" si="58"/>
        <v>-</v>
      </c>
      <c r="G911" s="49" t="str">
        <f t="shared" si="59"/>
        <v>-</v>
      </c>
      <c r="H911" s="54" t="str">
        <f t="shared" ref="H911:H974" si="60">IF(B911="","请在此位置填入税率","-")</f>
        <v>请在此位置填入税率</v>
      </c>
    </row>
    <row r="912" s="40" customFormat="1" spans="1:8">
      <c r="A912" s="41"/>
      <c r="B912" s="41"/>
      <c r="C912" s="41"/>
      <c r="D912" s="49" t="str">
        <f>IFERROR(VLOOKUP($C912,商品分类目录查找!$A:$B,2,0),"-")</f>
        <v>-</v>
      </c>
      <c r="E912" s="56" t="str">
        <f t="shared" si="57"/>
        <v>-</v>
      </c>
      <c r="F912" s="49" t="str">
        <f t="shared" si="58"/>
        <v>-</v>
      </c>
      <c r="G912" s="49" t="str">
        <f t="shared" si="59"/>
        <v>-</v>
      </c>
      <c r="H912" s="54" t="str">
        <f t="shared" si="60"/>
        <v>请在此位置填入税率</v>
      </c>
    </row>
    <row r="913" s="40" customFormat="1" spans="1:8">
      <c r="A913" s="41"/>
      <c r="B913" s="41"/>
      <c r="C913" s="41"/>
      <c r="D913" s="49" t="str">
        <f>IFERROR(VLOOKUP($C913,商品分类目录查找!$A:$B,2,0),"-")</f>
        <v>-</v>
      </c>
      <c r="E913" s="56" t="str">
        <f t="shared" si="57"/>
        <v>-</v>
      </c>
      <c r="F913" s="49" t="str">
        <f t="shared" si="58"/>
        <v>-</v>
      </c>
      <c r="G913" s="49" t="str">
        <f t="shared" si="59"/>
        <v>-</v>
      </c>
      <c r="H913" s="54" t="str">
        <f t="shared" si="60"/>
        <v>请在此位置填入税率</v>
      </c>
    </row>
    <row r="914" s="40" customFormat="1" spans="1:8">
      <c r="A914" s="41"/>
      <c r="B914" s="41"/>
      <c r="C914" s="41"/>
      <c r="D914" s="49" t="str">
        <f>IFERROR(VLOOKUP($C914,商品分类目录查找!$A:$B,2,0),"-")</f>
        <v>-</v>
      </c>
      <c r="E914" s="56" t="str">
        <f t="shared" si="57"/>
        <v>-</v>
      </c>
      <c r="F914" s="49" t="str">
        <f t="shared" si="58"/>
        <v>-</v>
      </c>
      <c r="G914" s="49" t="str">
        <f t="shared" si="59"/>
        <v>-</v>
      </c>
      <c r="H914" s="54" t="str">
        <f t="shared" si="60"/>
        <v>请在此位置填入税率</v>
      </c>
    </row>
    <row r="915" s="40" customFormat="1" spans="1:8">
      <c r="A915" s="41"/>
      <c r="B915" s="41"/>
      <c r="C915" s="41"/>
      <c r="D915" s="49" t="str">
        <f>IFERROR(VLOOKUP($C915,商品分类目录查找!$A:$B,2,0),"-")</f>
        <v>-</v>
      </c>
      <c r="E915" s="56" t="str">
        <f t="shared" si="57"/>
        <v>-</v>
      </c>
      <c r="F915" s="49" t="str">
        <f t="shared" si="58"/>
        <v>-</v>
      </c>
      <c r="G915" s="49" t="str">
        <f t="shared" si="59"/>
        <v>-</v>
      </c>
      <c r="H915" s="54" t="str">
        <f t="shared" si="60"/>
        <v>请在此位置填入税率</v>
      </c>
    </row>
    <row r="916" s="40" customFormat="1" spans="1:8">
      <c r="A916" s="41"/>
      <c r="B916" s="41"/>
      <c r="C916" s="41"/>
      <c r="D916" s="49" t="str">
        <f>IFERROR(VLOOKUP($C916,商品分类目录查找!$A:$B,2,0),"-")</f>
        <v>-</v>
      </c>
      <c r="E916" s="56" t="str">
        <f t="shared" si="57"/>
        <v>-</v>
      </c>
      <c r="F916" s="49" t="str">
        <f t="shared" si="58"/>
        <v>-</v>
      </c>
      <c r="G916" s="49" t="str">
        <f t="shared" si="59"/>
        <v>-</v>
      </c>
      <c r="H916" s="54" t="str">
        <f t="shared" si="60"/>
        <v>请在此位置填入税率</v>
      </c>
    </row>
    <row r="917" s="40" customFormat="1" spans="1:8">
      <c r="A917" s="41"/>
      <c r="B917" s="41"/>
      <c r="C917" s="41"/>
      <c r="D917" s="49" t="str">
        <f>IFERROR(VLOOKUP($C917,商品分类目录查找!$A:$B,2,0),"-")</f>
        <v>-</v>
      </c>
      <c r="E917" s="56" t="str">
        <f t="shared" si="57"/>
        <v>-</v>
      </c>
      <c r="F917" s="49" t="str">
        <f t="shared" si="58"/>
        <v>-</v>
      </c>
      <c r="G917" s="49" t="str">
        <f t="shared" si="59"/>
        <v>-</v>
      </c>
      <c r="H917" s="54" t="str">
        <f t="shared" si="60"/>
        <v>请在此位置填入税率</v>
      </c>
    </row>
    <row r="918" s="40" customFormat="1" spans="1:8">
      <c r="A918" s="41"/>
      <c r="B918" s="41"/>
      <c r="C918" s="41"/>
      <c r="D918" s="49" t="str">
        <f>IFERROR(VLOOKUP($C918,商品分类目录查找!$A:$B,2,0),"-")</f>
        <v>-</v>
      </c>
      <c r="E918" s="56" t="str">
        <f t="shared" si="57"/>
        <v>-</v>
      </c>
      <c r="F918" s="49" t="str">
        <f t="shared" si="58"/>
        <v>-</v>
      </c>
      <c r="G918" s="49" t="str">
        <f t="shared" si="59"/>
        <v>-</v>
      </c>
      <c r="H918" s="54" t="str">
        <f t="shared" si="60"/>
        <v>请在此位置填入税率</v>
      </c>
    </row>
    <row r="919" s="40" customFormat="1" spans="1:8">
      <c r="A919" s="41"/>
      <c r="B919" s="41"/>
      <c r="C919" s="41"/>
      <c r="D919" s="49" t="str">
        <f>IFERROR(VLOOKUP($C919,商品分类目录查找!$A:$B,2,0),"-")</f>
        <v>-</v>
      </c>
      <c r="E919" s="56" t="str">
        <f t="shared" si="57"/>
        <v>-</v>
      </c>
      <c r="F919" s="49" t="str">
        <f t="shared" si="58"/>
        <v>-</v>
      </c>
      <c r="G919" s="49" t="str">
        <f t="shared" si="59"/>
        <v>-</v>
      </c>
      <c r="H919" s="54" t="str">
        <f t="shared" si="60"/>
        <v>请在此位置填入税率</v>
      </c>
    </row>
    <row r="920" s="40" customFormat="1" spans="1:8">
      <c r="A920" s="41"/>
      <c r="B920" s="41"/>
      <c r="C920" s="41"/>
      <c r="D920" s="49" t="str">
        <f>IFERROR(VLOOKUP($C920,商品分类目录查找!$A:$B,2,0),"-")</f>
        <v>-</v>
      </c>
      <c r="E920" s="56" t="str">
        <f t="shared" si="57"/>
        <v>-</v>
      </c>
      <c r="F920" s="49" t="str">
        <f t="shared" si="58"/>
        <v>-</v>
      </c>
      <c r="G920" s="49" t="str">
        <f t="shared" si="59"/>
        <v>-</v>
      </c>
      <c r="H920" s="54" t="str">
        <f t="shared" si="60"/>
        <v>请在此位置填入税率</v>
      </c>
    </row>
    <row r="921" s="40" customFormat="1" spans="1:8">
      <c r="A921" s="41"/>
      <c r="B921" s="41"/>
      <c r="C921" s="41"/>
      <c r="D921" s="49" t="str">
        <f>IFERROR(VLOOKUP($C921,商品分类目录查找!$A:$B,2,0),"-")</f>
        <v>-</v>
      </c>
      <c r="E921" s="56" t="str">
        <f t="shared" si="57"/>
        <v>-</v>
      </c>
      <c r="F921" s="49" t="str">
        <f t="shared" si="58"/>
        <v>-</v>
      </c>
      <c r="G921" s="49" t="str">
        <f t="shared" si="59"/>
        <v>-</v>
      </c>
      <c r="H921" s="54" t="str">
        <f t="shared" si="60"/>
        <v>请在此位置填入税率</v>
      </c>
    </row>
    <row r="922" s="40" customFormat="1" spans="1:8">
      <c r="A922" s="41"/>
      <c r="B922" s="41"/>
      <c r="C922" s="41"/>
      <c r="D922" s="49" t="str">
        <f>IFERROR(VLOOKUP($C922,商品分类目录查找!$A:$B,2,0),"-")</f>
        <v>-</v>
      </c>
      <c r="E922" s="56" t="str">
        <f t="shared" si="57"/>
        <v>-</v>
      </c>
      <c r="F922" s="49" t="str">
        <f t="shared" si="58"/>
        <v>-</v>
      </c>
      <c r="G922" s="49" t="str">
        <f t="shared" si="59"/>
        <v>-</v>
      </c>
      <c r="H922" s="54" t="str">
        <f t="shared" si="60"/>
        <v>请在此位置填入税率</v>
      </c>
    </row>
    <row r="923" s="40" customFormat="1" spans="1:8">
      <c r="A923" s="41"/>
      <c r="B923" s="41"/>
      <c r="C923" s="41"/>
      <c r="D923" s="49" t="str">
        <f>IFERROR(VLOOKUP($C923,商品分类目录查找!$A:$B,2,0),"-")</f>
        <v>-</v>
      </c>
      <c r="E923" s="56" t="str">
        <f t="shared" si="57"/>
        <v>-</v>
      </c>
      <c r="F923" s="49" t="str">
        <f t="shared" si="58"/>
        <v>-</v>
      </c>
      <c r="G923" s="49" t="str">
        <f t="shared" si="59"/>
        <v>-</v>
      </c>
      <c r="H923" s="54" t="str">
        <f t="shared" si="60"/>
        <v>请在此位置填入税率</v>
      </c>
    </row>
    <row r="924" s="40" customFormat="1" spans="1:8">
      <c r="A924" s="41"/>
      <c r="B924" s="41"/>
      <c r="C924" s="41"/>
      <c r="D924" s="49" t="str">
        <f>IFERROR(VLOOKUP($C924,商品分类目录查找!$A:$B,2,0),"-")</f>
        <v>-</v>
      </c>
      <c r="E924" s="56" t="str">
        <f t="shared" si="57"/>
        <v>-</v>
      </c>
      <c r="F924" s="49" t="str">
        <f t="shared" si="58"/>
        <v>-</v>
      </c>
      <c r="G924" s="49" t="str">
        <f t="shared" si="59"/>
        <v>-</v>
      </c>
      <c r="H924" s="54" t="str">
        <f t="shared" si="60"/>
        <v>请在此位置填入税率</v>
      </c>
    </row>
    <row r="925" s="40" customFormat="1" spans="1:8">
      <c r="A925" s="41"/>
      <c r="B925" s="41"/>
      <c r="C925" s="41"/>
      <c r="D925" s="49" t="str">
        <f>IFERROR(VLOOKUP($C925,商品分类目录查找!$A:$B,2,0),"-")</f>
        <v>-</v>
      </c>
      <c r="E925" s="56" t="str">
        <f t="shared" si="57"/>
        <v>-</v>
      </c>
      <c r="F925" s="49" t="str">
        <f t="shared" si="58"/>
        <v>-</v>
      </c>
      <c r="G925" s="49" t="str">
        <f t="shared" si="59"/>
        <v>-</v>
      </c>
      <c r="H925" s="54" t="str">
        <f t="shared" si="60"/>
        <v>请在此位置填入税率</v>
      </c>
    </row>
    <row r="926" s="40" customFormat="1" spans="1:8">
      <c r="A926" s="41"/>
      <c r="B926" s="41"/>
      <c r="C926" s="41"/>
      <c r="D926" s="49" t="str">
        <f>IFERROR(VLOOKUP($C926,商品分类目录查找!$A:$B,2,0),"-")</f>
        <v>-</v>
      </c>
      <c r="E926" s="56" t="str">
        <f t="shared" si="57"/>
        <v>-</v>
      </c>
      <c r="F926" s="49" t="str">
        <f t="shared" si="58"/>
        <v>-</v>
      </c>
      <c r="G926" s="49" t="str">
        <f t="shared" si="59"/>
        <v>-</v>
      </c>
      <c r="H926" s="54" t="str">
        <f t="shared" si="60"/>
        <v>请在此位置填入税率</v>
      </c>
    </row>
    <row r="927" s="40" customFormat="1" spans="1:8">
      <c r="A927" s="41"/>
      <c r="B927" s="41"/>
      <c r="C927" s="41"/>
      <c r="D927" s="49" t="str">
        <f>IFERROR(VLOOKUP($C927,商品分类目录查找!$A:$B,2,0),"-")</f>
        <v>-</v>
      </c>
      <c r="E927" s="56" t="str">
        <f t="shared" si="57"/>
        <v>-</v>
      </c>
      <c r="F927" s="49" t="str">
        <f t="shared" si="58"/>
        <v>-</v>
      </c>
      <c r="G927" s="49" t="str">
        <f t="shared" si="59"/>
        <v>-</v>
      </c>
      <c r="H927" s="54" t="str">
        <f t="shared" si="60"/>
        <v>请在此位置填入税率</v>
      </c>
    </row>
    <row r="928" s="40" customFormat="1" spans="1:8">
      <c r="A928" s="41"/>
      <c r="B928" s="41"/>
      <c r="C928" s="41"/>
      <c r="D928" s="49" t="str">
        <f>IFERROR(VLOOKUP($C928,商品分类目录查找!$A:$B,2,0),"-")</f>
        <v>-</v>
      </c>
      <c r="E928" s="56" t="str">
        <f t="shared" si="57"/>
        <v>-</v>
      </c>
      <c r="F928" s="49" t="str">
        <f t="shared" si="58"/>
        <v>-</v>
      </c>
      <c r="G928" s="49" t="str">
        <f t="shared" si="59"/>
        <v>-</v>
      </c>
      <c r="H928" s="54" t="str">
        <f t="shared" si="60"/>
        <v>请在此位置填入税率</v>
      </c>
    </row>
    <row r="929" s="40" customFormat="1" spans="1:8">
      <c r="A929" s="41"/>
      <c r="B929" s="41"/>
      <c r="C929" s="41"/>
      <c r="D929" s="49" t="str">
        <f>IFERROR(VLOOKUP($C929,商品分类目录查找!$A:$B,2,0),"-")</f>
        <v>-</v>
      </c>
      <c r="E929" s="56" t="str">
        <f t="shared" si="57"/>
        <v>-</v>
      </c>
      <c r="F929" s="49" t="str">
        <f t="shared" si="58"/>
        <v>-</v>
      </c>
      <c r="G929" s="49" t="str">
        <f t="shared" si="59"/>
        <v>-</v>
      </c>
      <c r="H929" s="54" t="str">
        <f t="shared" si="60"/>
        <v>请在此位置填入税率</v>
      </c>
    </row>
    <row r="930" s="40" customFormat="1" spans="1:8">
      <c r="A930" s="41"/>
      <c r="B930" s="41"/>
      <c r="C930" s="41"/>
      <c r="D930" s="49" t="str">
        <f>IFERROR(VLOOKUP($C930,商品分类目录查找!$A:$B,2,0),"-")</f>
        <v>-</v>
      </c>
      <c r="E930" s="56" t="str">
        <f t="shared" si="57"/>
        <v>-</v>
      </c>
      <c r="F930" s="49" t="str">
        <f t="shared" si="58"/>
        <v>-</v>
      </c>
      <c r="G930" s="49" t="str">
        <f t="shared" si="59"/>
        <v>-</v>
      </c>
      <c r="H930" s="54" t="str">
        <f t="shared" si="60"/>
        <v>请在此位置填入税率</v>
      </c>
    </row>
    <row r="931" s="40" customFormat="1" spans="1:8">
      <c r="A931" s="41"/>
      <c r="B931" s="41"/>
      <c r="C931" s="41"/>
      <c r="D931" s="49" t="str">
        <f>IFERROR(VLOOKUP($C931,商品分类目录查找!$A:$B,2,0),"-")</f>
        <v>-</v>
      </c>
      <c r="E931" s="56" t="str">
        <f t="shared" si="57"/>
        <v>-</v>
      </c>
      <c r="F931" s="49" t="str">
        <f t="shared" si="58"/>
        <v>-</v>
      </c>
      <c r="G931" s="49" t="str">
        <f t="shared" si="59"/>
        <v>-</v>
      </c>
      <c r="H931" s="54" t="str">
        <f t="shared" si="60"/>
        <v>请在此位置填入税率</v>
      </c>
    </row>
    <row r="932" s="40" customFormat="1" spans="1:8">
      <c r="A932" s="41"/>
      <c r="B932" s="41"/>
      <c r="C932" s="41"/>
      <c r="D932" s="49" t="str">
        <f>IFERROR(VLOOKUP($C932,商品分类目录查找!$A:$B,2,0),"-")</f>
        <v>-</v>
      </c>
      <c r="E932" s="56" t="str">
        <f t="shared" si="57"/>
        <v>-</v>
      </c>
      <c r="F932" s="49" t="str">
        <f t="shared" si="58"/>
        <v>-</v>
      </c>
      <c r="G932" s="49" t="str">
        <f t="shared" si="59"/>
        <v>-</v>
      </c>
      <c r="H932" s="54" t="str">
        <f t="shared" si="60"/>
        <v>请在此位置填入税率</v>
      </c>
    </row>
    <row r="933" s="40" customFormat="1" spans="1:8">
      <c r="A933" s="41"/>
      <c r="B933" s="41"/>
      <c r="C933" s="41"/>
      <c r="D933" s="49" t="str">
        <f>IFERROR(VLOOKUP($C933,商品分类目录查找!$A:$B,2,0),"-")</f>
        <v>-</v>
      </c>
      <c r="E933" s="56" t="str">
        <f t="shared" si="57"/>
        <v>-</v>
      </c>
      <c r="F933" s="49" t="str">
        <f t="shared" si="58"/>
        <v>-</v>
      </c>
      <c r="G933" s="49" t="str">
        <f t="shared" si="59"/>
        <v>-</v>
      </c>
      <c r="H933" s="54" t="str">
        <f t="shared" si="60"/>
        <v>请在此位置填入税率</v>
      </c>
    </row>
    <row r="934" s="40" customFormat="1" spans="1:8">
      <c r="A934" s="41"/>
      <c r="B934" s="41"/>
      <c r="C934" s="41"/>
      <c r="D934" s="49" t="str">
        <f>IFERROR(VLOOKUP($C934,商品分类目录查找!$A:$B,2,0),"-")</f>
        <v>-</v>
      </c>
      <c r="E934" s="56" t="str">
        <f t="shared" si="57"/>
        <v>-</v>
      </c>
      <c r="F934" s="49" t="str">
        <f t="shared" si="58"/>
        <v>-</v>
      </c>
      <c r="G934" s="49" t="str">
        <f t="shared" si="59"/>
        <v>-</v>
      </c>
      <c r="H934" s="54" t="str">
        <f t="shared" si="60"/>
        <v>请在此位置填入税率</v>
      </c>
    </row>
    <row r="935" s="40" customFormat="1" spans="1:8">
      <c r="A935" s="41"/>
      <c r="B935" s="41"/>
      <c r="C935" s="41"/>
      <c r="D935" s="49" t="str">
        <f>IFERROR(VLOOKUP($C935,商品分类目录查找!$A:$B,2,0),"-")</f>
        <v>-</v>
      </c>
      <c r="E935" s="56" t="str">
        <f t="shared" si="57"/>
        <v>-</v>
      </c>
      <c r="F935" s="49" t="str">
        <f t="shared" si="58"/>
        <v>-</v>
      </c>
      <c r="G935" s="49" t="str">
        <f t="shared" si="59"/>
        <v>-</v>
      </c>
      <c r="H935" s="54" t="str">
        <f t="shared" si="60"/>
        <v>请在此位置填入税率</v>
      </c>
    </row>
    <row r="936" s="40" customFormat="1" spans="1:8">
      <c r="A936" s="41"/>
      <c r="B936" s="41"/>
      <c r="C936" s="41"/>
      <c r="D936" s="49" t="str">
        <f>IFERROR(VLOOKUP($C936,商品分类目录查找!$A:$B,2,0),"-")</f>
        <v>-</v>
      </c>
      <c r="E936" s="56" t="str">
        <f t="shared" si="57"/>
        <v>-</v>
      </c>
      <c r="F936" s="49" t="str">
        <f t="shared" si="58"/>
        <v>-</v>
      </c>
      <c r="G936" s="49" t="str">
        <f t="shared" si="59"/>
        <v>-</v>
      </c>
      <c r="H936" s="54" t="str">
        <f t="shared" si="60"/>
        <v>请在此位置填入税率</v>
      </c>
    </row>
    <row r="937" s="40" customFormat="1" spans="1:8">
      <c r="A937" s="41"/>
      <c r="B937" s="41"/>
      <c r="C937" s="41"/>
      <c r="D937" s="49" t="str">
        <f>IFERROR(VLOOKUP($C937,商品分类目录查找!$A:$B,2,0),"-")</f>
        <v>-</v>
      </c>
      <c r="E937" s="56" t="str">
        <f t="shared" si="57"/>
        <v>-</v>
      </c>
      <c r="F937" s="49" t="str">
        <f t="shared" si="58"/>
        <v>-</v>
      </c>
      <c r="G937" s="49" t="str">
        <f t="shared" si="59"/>
        <v>-</v>
      </c>
      <c r="H937" s="54" t="str">
        <f t="shared" si="60"/>
        <v>请在此位置填入税率</v>
      </c>
    </row>
    <row r="938" s="40" customFormat="1" spans="1:8">
      <c r="A938" s="41"/>
      <c r="B938" s="41"/>
      <c r="C938" s="41"/>
      <c r="D938" s="49" t="str">
        <f>IFERROR(VLOOKUP($C938,商品分类目录查找!$A:$B,2,0),"-")</f>
        <v>-</v>
      </c>
      <c r="E938" s="56" t="str">
        <f t="shared" si="57"/>
        <v>-</v>
      </c>
      <c r="F938" s="49" t="str">
        <f t="shared" si="58"/>
        <v>-</v>
      </c>
      <c r="G938" s="49" t="str">
        <f t="shared" si="59"/>
        <v>-</v>
      </c>
      <c r="H938" s="54" t="str">
        <f t="shared" si="60"/>
        <v>请在此位置填入税率</v>
      </c>
    </row>
    <row r="939" s="40" customFormat="1" spans="1:8">
      <c r="A939" s="41"/>
      <c r="B939" s="41"/>
      <c r="C939" s="41"/>
      <c r="D939" s="49" t="str">
        <f>IFERROR(VLOOKUP($C939,商品分类目录查找!$A:$B,2,0),"-")</f>
        <v>-</v>
      </c>
      <c r="E939" s="56" t="str">
        <f t="shared" si="57"/>
        <v>-</v>
      </c>
      <c r="F939" s="49" t="str">
        <f t="shared" si="58"/>
        <v>-</v>
      </c>
      <c r="G939" s="49" t="str">
        <f t="shared" si="59"/>
        <v>-</v>
      </c>
      <c r="H939" s="54" t="str">
        <f t="shared" si="60"/>
        <v>请在此位置填入税率</v>
      </c>
    </row>
    <row r="940" s="40" customFormat="1" spans="1:8">
      <c r="A940" s="41"/>
      <c r="B940" s="41"/>
      <c r="C940" s="41"/>
      <c r="D940" s="49" t="str">
        <f>IFERROR(VLOOKUP($C940,商品分类目录查找!$A:$B,2,0),"-")</f>
        <v>-</v>
      </c>
      <c r="E940" s="56" t="str">
        <f t="shared" si="57"/>
        <v>-</v>
      </c>
      <c r="F940" s="49" t="str">
        <f t="shared" si="58"/>
        <v>-</v>
      </c>
      <c r="G940" s="49" t="str">
        <f t="shared" si="59"/>
        <v>-</v>
      </c>
      <c r="H940" s="54" t="str">
        <f t="shared" si="60"/>
        <v>请在此位置填入税率</v>
      </c>
    </row>
    <row r="941" s="40" customFormat="1" spans="1:8">
      <c r="A941" s="41"/>
      <c r="B941" s="41"/>
      <c r="C941" s="41"/>
      <c r="D941" s="49" t="str">
        <f>IFERROR(VLOOKUP($C941,商品分类目录查找!$A:$B,2,0),"-")</f>
        <v>-</v>
      </c>
      <c r="E941" s="56" t="str">
        <f t="shared" si="57"/>
        <v>-</v>
      </c>
      <c r="F941" s="49" t="str">
        <f t="shared" si="58"/>
        <v>-</v>
      </c>
      <c r="G941" s="49" t="str">
        <f t="shared" si="59"/>
        <v>-</v>
      </c>
      <c r="H941" s="54" t="str">
        <f t="shared" si="60"/>
        <v>请在此位置填入税率</v>
      </c>
    </row>
    <row r="942" s="40" customFormat="1" spans="1:8">
      <c r="A942" s="41"/>
      <c r="B942" s="41"/>
      <c r="C942" s="41"/>
      <c r="D942" s="49" t="str">
        <f>IFERROR(VLOOKUP($C942,商品分类目录查找!$A:$B,2,0),"-")</f>
        <v>-</v>
      </c>
      <c r="E942" s="56" t="str">
        <f t="shared" si="57"/>
        <v>-</v>
      </c>
      <c r="F942" s="49" t="str">
        <f t="shared" si="58"/>
        <v>-</v>
      </c>
      <c r="G942" s="49" t="str">
        <f t="shared" si="59"/>
        <v>-</v>
      </c>
      <c r="H942" s="54" t="str">
        <f t="shared" si="60"/>
        <v>请在此位置填入税率</v>
      </c>
    </row>
    <row r="943" s="40" customFormat="1" spans="1:8">
      <c r="A943" s="41"/>
      <c r="B943" s="41"/>
      <c r="C943" s="41"/>
      <c r="D943" s="49" t="str">
        <f>IFERROR(VLOOKUP($C943,商品分类目录查找!$A:$B,2,0),"-")</f>
        <v>-</v>
      </c>
      <c r="E943" s="56" t="str">
        <f t="shared" si="57"/>
        <v>-</v>
      </c>
      <c r="F943" s="49" t="str">
        <f t="shared" si="58"/>
        <v>-</v>
      </c>
      <c r="G943" s="49" t="str">
        <f t="shared" si="59"/>
        <v>-</v>
      </c>
      <c r="H943" s="54" t="str">
        <f t="shared" si="60"/>
        <v>请在此位置填入税率</v>
      </c>
    </row>
    <row r="944" s="40" customFormat="1" spans="1:8">
      <c r="A944" s="41"/>
      <c r="B944" s="41"/>
      <c r="C944" s="41"/>
      <c r="D944" s="49" t="str">
        <f>IFERROR(VLOOKUP($C944,商品分类目录查找!$A:$B,2,0),"-")</f>
        <v>-</v>
      </c>
      <c r="E944" s="56" t="str">
        <f t="shared" si="57"/>
        <v>-</v>
      </c>
      <c r="F944" s="49" t="str">
        <f t="shared" si="58"/>
        <v>-</v>
      </c>
      <c r="G944" s="49" t="str">
        <f t="shared" si="59"/>
        <v>-</v>
      </c>
      <c r="H944" s="54" t="str">
        <f t="shared" si="60"/>
        <v>请在此位置填入税率</v>
      </c>
    </row>
    <row r="945" s="40" customFormat="1" spans="1:8">
      <c r="A945" s="41"/>
      <c r="B945" s="41"/>
      <c r="C945" s="41"/>
      <c r="D945" s="49" t="str">
        <f>IFERROR(VLOOKUP($C945,商品分类目录查找!$A:$B,2,0),"-")</f>
        <v>-</v>
      </c>
      <c r="E945" s="56" t="str">
        <f t="shared" si="57"/>
        <v>-</v>
      </c>
      <c r="F945" s="49" t="str">
        <f t="shared" si="58"/>
        <v>-</v>
      </c>
      <c r="G945" s="49" t="str">
        <f t="shared" si="59"/>
        <v>-</v>
      </c>
      <c r="H945" s="54" t="str">
        <f t="shared" si="60"/>
        <v>请在此位置填入税率</v>
      </c>
    </row>
    <row r="946" s="40" customFormat="1" spans="1:8">
      <c r="A946" s="41"/>
      <c r="B946" s="41"/>
      <c r="C946" s="41"/>
      <c r="D946" s="49" t="str">
        <f>IFERROR(VLOOKUP($C946,商品分类目录查找!$A:$B,2,0),"-")</f>
        <v>-</v>
      </c>
      <c r="E946" s="56" t="str">
        <f t="shared" si="57"/>
        <v>-</v>
      </c>
      <c r="F946" s="49" t="str">
        <f t="shared" si="58"/>
        <v>-</v>
      </c>
      <c r="G946" s="49" t="str">
        <f t="shared" si="59"/>
        <v>-</v>
      </c>
      <c r="H946" s="54" t="str">
        <f t="shared" si="60"/>
        <v>请在此位置填入税率</v>
      </c>
    </row>
    <row r="947" s="40" customFormat="1" spans="1:8">
      <c r="A947" s="41"/>
      <c r="B947" s="41"/>
      <c r="C947" s="41"/>
      <c r="D947" s="49" t="str">
        <f>IFERROR(VLOOKUP($C947,商品分类目录查找!$A:$B,2,0),"-")</f>
        <v>-</v>
      </c>
      <c r="E947" s="56" t="str">
        <f t="shared" si="57"/>
        <v>-</v>
      </c>
      <c r="F947" s="49" t="str">
        <f t="shared" si="58"/>
        <v>-</v>
      </c>
      <c r="G947" s="49" t="str">
        <f t="shared" si="59"/>
        <v>-</v>
      </c>
      <c r="H947" s="54" t="str">
        <f t="shared" si="60"/>
        <v>请在此位置填入税率</v>
      </c>
    </row>
    <row r="948" s="40" customFormat="1" spans="1:8">
      <c r="A948" s="41"/>
      <c r="B948" s="41"/>
      <c r="C948" s="41"/>
      <c r="D948" s="49" t="str">
        <f>IFERROR(VLOOKUP($C948,商品分类目录查找!$A:$B,2,0),"-")</f>
        <v>-</v>
      </c>
      <c r="E948" s="56" t="str">
        <f t="shared" si="57"/>
        <v>-</v>
      </c>
      <c r="F948" s="49" t="str">
        <f t="shared" si="58"/>
        <v>-</v>
      </c>
      <c r="G948" s="49" t="str">
        <f t="shared" si="59"/>
        <v>-</v>
      </c>
      <c r="H948" s="54" t="str">
        <f t="shared" si="60"/>
        <v>请在此位置填入税率</v>
      </c>
    </row>
    <row r="949" s="40" customFormat="1" spans="1:8">
      <c r="A949" s="41"/>
      <c r="B949" s="41"/>
      <c r="C949" s="41"/>
      <c r="D949" s="49" t="str">
        <f>IFERROR(VLOOKUP($C949,商品分类目录查找!$A:$B,2,0),"-")</f>
        <v>-</v>
      </c>
      <c r="E949" s="56" t="str">
        <f t="shared" si="57"/>
        <v>-</v>
      </c>
      <c r="F949" s="49" t="str">
        <f t="shared" si="58"/>
        <v>-</v>
      </c>
      <c r="G949" s="49" t="str">
        <f t="shared" si="59"/>
        <v>-</v>
      </c>
      <c r="H949" s="54" t="str">
        <f t="shared" si="60"/>
        <v>请在此位置填入税率</v>
      </c>
    </row>
    <row r="950" s="40" customFormat="1" spans="1:8">
      <c r="A950" s="41"/>
      <c r="B950" s="41"/>
      <c r="C950" s="41"/>
      <c r="D950" s="49" t="str">
        <f>IFERROR(VLOOKUP($C950,商品分类目录查找!$A:$B,2,0),"-")</f>
        <v>-</v>
      </c>
      <c r="E950" s="56" t="str">
        <f t="shared" si="57"/>
        <v>-</v>
      </c>
      <c r="F950" s="49" t="str">
        <f t="shared" si="58"/>
        <v>-</v>
      </c>
      <c r="G950" s="49" t="str">
        <f t="shared" si="59"/>
        <v>-</v>
      </c>
      <c r="H950" s="54" t="str">
        <f t="shared" si="60"/>
        <v>请在此位置填入税率</v>
      </c>
    </row>
    <row r="951" s="40" customFormat="1" spans="1:8">
      <c r="A951" s="41"/>
      <c r="B951" s="41"/>
      <c r="C951" s="41"/>
      <c r="D951" s="49" t="str">
        <f>IFERROR(VLOOKUP($C951,商品分类目录查找!$A:$B,2,0),"-")</f>
        <v>-</v>
      </c>
      <c r="E951" s="56" t="str">
        <f t="shared" si="57"/>
        <v>-</v>
      </c>
      <c r="F951" s="49" t="str">
        <f t="shared" si="58"/>
        <v>-</v>
      </c>
      <c r="G951" s="49" t="str">
        <f t="shared" si="59"/>
        <v>-</v>
      </c>
      <c r="H951" s="54" t="str">
        <f t="shared" si="60"/>
        <v>请在此位置填入税率</v>
      </c>
    </row>
    <row r="952" s="40" customFormat="1" spans="1:8">
      <c r="A952" s="41"/>
      <c r="B952" s="41"/>
      <c r="C952" s="41"/>
      <c r="D952" s="49" t="str">
        <f>IFERROR(VLOOKUP($C952,商品分类目录查找!$A:$B,2,0),"-")</f>
        <v>-</v>
      </c>
      <c r="E952" s="56" t="str">
        <f t="shared" si="57"/>
        <v>-</v>
      </c>
      <c r="F952" s="49" t="str">
        <f t="shared" si="58"/>
        <v>-</v>
      </c>
      <c r="G952" s="49" t="str">
        <f t="shared" si="59"/>
        <v>-</v>
      </c>
      <c r="H952" s="54" t="str">
        <f t="shared" si="60"/>
        <v>请在此位置填入税率</v>
      </c>
    </row>
    <row r="953" s="40" customFormat="1" spans="1:8">
      <c r="A953" s="41"/>
      <c r="B953" s="41"/>
      <c r="C953" s="41"/>
      <c r="D953" s="49" t="str">
        <f>IFERROR(VLOOKUP($C953,商品分类目录查找!$A:$B,2,0),"-")</f>
        <v>-</v>
      </c>
      <c r="E953" s="56" t="str">
        <f t="shared" si="57"/>
        <v>-</v>
      </c>
      <c r="F953" s="49" t="str">
        <f t="shared" si="58"/>
        <v>-</v>
      </c>
      <c r="G953" s="49" t="str">
        <f t="shared" si="59"/>
        <v>-</v>
      </c>
      <c r="H953" s="54" t="str">
        <f t="shared" si="60"/>
        <v>请在此位置填入税率</v>
      </c>
    </row>
    <row r="954" s="40" customFormat="1" spans="1:8">
      <c r="A954" s="41"/>
      <c r="B954" s="41"/>
      <c r="C954" s="41"/>
      <c r="D954" s="49" t="str">
        <f>IFERROR(VLOOKUP($C954,商品分类目录查找!$A:$B,2,0),"-")</f>
        <v>-</v>
      </c>
      <c r="E954" s="56" t="str">
        <f t="shared" si="57"/>
        <v>-</v>
      </c>
      <c r="F954" s="49" t="str">
        <f t="shared" si="58"/>
        <v>-</v>
      </c>
      <c r="G954" s="49" t="str">
        <f t="shared" si="59"/>
        <v>-</v>
      </c>
      <c r="H954" s="54" t="str">
        <f t="shared" si="60"/>
        <v>请在此位置填入税率</v>
      </c>
    </row>
    <row r="955" s="40" customFormat="1" spans="1:8">
      <c r="A955" s="41"/>
      <c r="B955" s="41"/>
      <c r="C955" s="41"/>
      <c r="D955" s="49" t="str">
        <f>IFERROR(VLOOKUP($C955,商品分类目录查找!$A:$B,2,0),"-")</f>
        <v>-</v>
      </c>
      <c r="E955" s="56" t="str">
        <f t="shared" si="57"/>
        <v>-</v>
      </c>
      <c r="F955" s="49" t="str">
        <f t="shared" si="58"/>
        <v>-</v>
      </c>
      <c r="G955" s="49" t="str">
        <f t="shared" si="59"/>
        <v>-</v>
      </c>
      <c r="H955" s="54" t="str">
        <f t="shared" si="60"/>
        <v>请在此位置填入税率</v>
      </c>
    </row>
    <row r="956" s="40" customFormat="1" spans="1:8">
      <c r="A956" s="41"/>
      <c r="B956" s="41"/>
      <c r="C956" s="41"/>
      <c r="D956" s="49" t="str">
        <f>IFERROR(VLOOKUP($C956,商品分类目录查找!$A:$B,2,0),"-")</f>
        <v>-</v>
      </c>
      <c r="E956" s="56" t="str">
        <f t="shared" si="57"/>
        <v>-</v>
      </c>
      <c r="F956" s="49" t="str">
        <f t="shared" si="58"/>
        <v>-</v>
      </c>
      <c r="G956" s="49" t="str">
        <f t="shared" si="59"/>
        <v>-</v>
      </c>
      <c r="H956" s="54" t="str">
        <f t="shared" si="60"/>
        <v>请在此位置填入税率</v>
      </c>
    </row>
    <row r="957" s="40" customFormat="1" spans="1:8">
      <c r="A957" s="41"/>
      <c r="B957" s="41"/>
      <c r="C957" s="41"/>
      <c r="D957" s="49" t="str">
        <f>IFERROR(VLOOKUP($C957,商品分类目录查找!$A:$B,2,0),"-")</f>
        <v>-</v>
      </c>
      <c r="E957" s="56" t="str">
        <f t="shared" si="57"/>
        <v>-</v>
      </c>
      <c r="F957" s="49" t="str">
        <f t="shared" si="58"/>
        <v>-</v>
      </c>
      <c r="G957" s="49" t="str">
        <f t="shared" si="59"/>
        <v>-</v>
      </c>
      <c r="H957" s="54" t="str">
        <f t="shared" si="60"/>
        <v>请在此位置填入税率</v>
      </c>
    </row>
    <row r="958" s="40" customFormat="1" spans="1:8">
      <c r="A958" s="41"/>
      <c r="B958" s="41"/>
      <c r="C958" s="41"/>
      <c r="D958" s="49" t="str">
        <f>IFERROR(VLOOKUP($C958,商品分类目录查找!$A:$B,2,0),"-")</f>
        <v>-</v>
      </c>
      <c r="E958" s="56" t="str">
        <f t="shared" si="57"/>
        <v>-</v>
      </c>
      <c r="F958" s="49" t="str">
        <f t="shared" si="58"/>
        <v>-</v>
      </c>
      <c r="G958" s="49" t="str">
        <f t="shared" si="59"/>
        <v>-</v>
      </c>
      <c r="H958" s="54" t="str">
        <f t="shared" si="60"/>
        <v>请在此位置填入税率</v>
      </c>
    </row>
    <row r="959" s="40" customFormat="1" spans="1:8">
      <c r="A959" s="41"/>
      <c r="B959" s="41"/>
      <c r="C959" s="41"/>
      <c r="D959" s="49" t="str">
        <f>IFERROR(VLOOKUP($C959,商品分类目录查找!$A:$B,2,0),"-")</f>
        <v>-</v>
      </c>
      <c r="E959" s="56" t="str">
        <f t="shared" si="57"/>
        <v>-</v>
      </c>
      <c r="F959" s="49" t="str">
        <f t="shared" si="58"/>
        <v>-</v>
      </c>
      <c r="G959" s="49" t="str">
        <f t="shared" si="59"/>
        <v>-</v>
      </c>
      <c r="H959" s="54" t="str">
        <f t="shared" si="60"/>
        <v>请在此位置填入税率</v>
      </c>
    </row>
    <row r="960" s="40" customFormat="1" spans="1:8">
      <c r="A960" s="41"/>
      <c r="B960" s="41"/>
      <c r="C960" s="41"/>
      <c r="D960" s="49" t="str">
        <f>IFERROR(VLOOKUP($C960,商品分类目录查找!$A:$B,2,0),"-")</f>
        <v>-</v>
      </c>
      <c r="E960" s="56" t="str">
        <f t="shared" si="57"/>
        <v>-</v>
      </c>
      <c r="F960" s="49" t="str">
        <f t="shared" si="58"/>
        <v>-</v>
      </c>
      <c r="G960" s="49" t="str">
        <f t="shared" si="59"/>
        <v>-</v>
      </c>
      <c r="H960" s="54" t="str">
        <f t="shared" si="60"/>
        <v>请在此位置填入税率</v>
      </c>
    </row>
    <row r="961" s="40" customFormat="1" spans="1:8">
      <c r="A961" s="41"/>
      <c r="B961" s="41"/>
      <c r="C961" s="41"/>
      <c r="D961" s="49" t="str">
        <f>IFERROR(VLOOKUP($C961,商品分类目录查找!$A:$B,2,0),"-")</f>
        <v>-</v>
      </c>
      <c r="E961" s="56" t="str">
        <f t="shared" si="57"/>
        <v>-</v>
      </c>
      <c r="F961" s="49" t="str">
        <f t="shared" si="58"/>
        <v>-</v>
      </c>
      <c r="G961" s="49" t="str">
        <f t="shared" si="59"/>
        <v>-</v>
      </c>
      <c r="H961" s="54" t="str">
        <f t="shared" si="60"/>
        <v>请在此位置填入税率</v>
      </c>
    </row>
    <row r="962" s="40" customFormat="1" spans="1:8">
      <c r="A962" s="41"/>
      <c r="B962" s="41"/>
      <c r="C962" s="41"/>
      <c r="D962" s="49" t="str">
        <f>IFERROR(VLOOKUP($C962,商品分类目录查找!$A:$B,2,0),"-")</f>
        <v>-</v>
      </c>
      <c r="E962" s="56" t="str">
        <f t="shared" ref="E962:E1025" si="61">LEFT(D962,4)</f>
        <v>-</v>
      </c>
      <c r="F962" s="49" t="str">
        <f t="shared" ref="F962:F1025" si="62">LEFT($D962,3)</f>
        <v>-</v>
      </c>
      <c r="G962" s="49" t="str">
        <f t="shared" ref="G962:G1025" si="63">LEFT($D962,2)</f>
        <v>-</v>
      </c>
      <c r="H962" s="54" t="str">
        <f t="shared" si="60"/>
        <v>请在此位置填入税率</v>
      </c>
    </row>
    <row r="963" s="40" customFormat="1" spans="1:8">
      <c r="A963" s="41"/>
      <c r="B963" s="41"/>
      <c r="C963" s="41"/>
      <c r="D963" s="49" t="str">
        <f>IFERROR(VLOOKUP($C963,商品分类目录查找!$A:$B,2,0),"-")</f>
        <v>-</v>
      </c>
      <c r="E963" s="56" t="str">
        <f t="shared" si="61"/>
        <v>-</v>
      </c>
      <c r="F963" s="49" t="str">
        <f t="shared" si="62"/>
        <v>-</v>
      </c>
      <c r="G963" s="49" t="str">
        <f t="shared" si="63"/>
        <v>-</v>
      </c>
      <c r="H963" s="54" t="str">
        <f t="shared" si="60"/>
        <v>请在此位置填入税率</v>
      </c>
    </row>
    <row r="964" s="40" customFormat="1" spans="1:8">
      <c r="A964" s="41"/>
      <c r="B964" s="41"/>
      <c r="C964" s="41"/>
      <c r="D964" s="49" t="str">
        <f>IFERROR(VLOOKUP($C964,商品分类目录查找!$A:$B,2,0),"-")</f>
        <v>-</v>
      </c>
      <c r="E964" s="56" t="str">
        <f t="shared" si="61"/>
        <v>-</v>
      </c>
      <c r="F964" s="49" t="str">
        <f t="shared" si="62"/>
        <v>-</v>
      </c>
      <c r="G964" s="49" t="str">
        <f t="shared" si="63"/>
        <v>-</v>
      </c>
      <c r="H964" s="54" t="str">
        <f t="shared" si="60"/>
        <v>请在此位置填入税率</v>
      </c>
    </row>
    <row r="965" s="40" customFormat="1" spans="1:8">
      <c r="A965" s="41"/>
      <c r="B965" s="41"/>
      <c r="C965" s="41"/>
      <c r="D965" s="49" t="str">
        <f>IFERROR(VLOOKUP($C965,商品分类目录查找!$A:$B,2,0),"-")</f>
        <v>-</v>
      </c>
      <c r="E965" s="56" t="str">
        <f t="shared" si="61"/>
        <v>-</v>
      </c>
      <c r="F965" s="49" t="str">
        <f t="shared" si="62"/>
        <v>-</v>
      </c>
      <c r="G965" s="49" t="str">
        <f t="shared" si="63"/>
        <v>-</v>
      </c>
      <c r="H965" s="54" t="str">
        <f t="shared" si="60"/>
        <v>请在此位置填入税率</v>
      </c>
    </row>
    <row r="966" s="40" customFormat="1" spans="1:8">
      <c r="A966" s="41"/>
      <c r="B966" s="41"/>
      <c r="C966" s="41"/>
      <c r="D966" s="49" t="str">
        <f>IFERROR(VLOOKUP($C966,商品分类目录查找!$A:$B,2,0),"-")</f>
        <v>-</v>
      </c>
      <c r="E966" s="56" t="str">
        <f t="shared" si="61"/>
        <v>-</v>
      </c>
      <c r="F966" s="49" t="str">
        <f t="shared" si="62"/>
        <v>-</v>
      </c>
      <c r="G966" s="49" t="str">
        <f t="shared" si="63"/>
        <v>-</v>
      </c>
      <c r="H966" s="54" t="str">
        <f t="shared" si="60"/>
        <v>请在此位置填入税率</v>
      </c>
    </row>
    <row r="967" s="40" customFormat="1" spans="1:8">
      <c r="A967" s="41"/>
      <c r="B967" s="41"/>
      <c r="C967" s="41"/>
      <c r="D967" s="49" t="str">
        <f>IFERROR(VLOOKUP($C967,商品分类目录查找!$A:$B,2,0),"-")</f>
        <v>-</v>
      </c>
      <c r="E967" s="56" t="str">
        <f t="shared" si="61"/>
        <v>-</v>
      </c>
      <c r="F967" s="49" t="str">
        <f t="shared" si="62"/>
        <v>-</v>
      </c>
      <c r="G967" s="49" t="str">
        <f t="shared" si="63"/>
        <v>-</v>
      </c>
      <c r="H967" s="54" t="str">
        <f t="shared" si="60"/>
        <v>请在此位置填入税率</v>
      </c>
    </row>
    <row r="968" s="40" customFormat="1" spans="1:8">
      <c r="A968" s="41"/>
      <c r="B968" s="41"/>
      <c r="C968" s="41"/>
      <c r="D968" s="49" t="str">
        <f>IFERROR(VLOOKUP($C968,商品分类目录查找!$A:$B,2,0),"-")</f>
        <v>-</v>
      </c>
      <c r="E968" s="56" t="str">
        <f t="shared" si="61"/>
        <v>-</v>
      </c>
      <c r="F968" s="49" t="str">
        <f t="shared" si="62"/>
        <v>-</v>
      </c>
      <c r="G968" s="49" t="str">
        <f t="shared" si="63"/>
        <v>-</v>
      </c>
      <c r="H968" s="54" t="str">
        <f t="shared" si="60"/>
        <v>请在此位置填入税率</v>
      </c>
    </row>
    <row r="969" s="40" customFormat="1" spans="1:8">
      <c r="A969" s="41"/>
      <c r="B969" s="41"/>
      <c r="C969" s="41"/>
      <c r="D969" s="49" t="str">
        <f>IFERROR(VLOOKUP($C969,商品分类目录查找!$A:$B,2,0),"-")</f>
        <v>-</v>
      </c>
      <c r="E969" s="56" t="str">
        <f t="shared" si="61"/>
        <v>-</v>
      </c>
      <c r="F969" s="49" t="str">
        <f t="shared" si="62"/>
        <v>-</v>
      </c>
      <c r="G969" s="49" t="str">
        <f t="shared" si="63"/>
        <v>-</v>
      </c>
      <c r="H969" s="54" t="str">
        <f t="shared" si="60"/>
        <v>请在此位置填入税率</v>
      </c>
    </row>
    <row r="970" s="40" customFormat="1" spans="1:8">
      <c r="A970" s="41"/>
      <c r="B970" s="41"/>
      <c r="C970" s="41"/>
      <c r="D970" s="49" t="str">
        <f>IFERROR(VLOOKUP($C970,商品分类目录查找!$A:$B,2,0),"-")</f>
        <v>-</v>
      </c>
      <c r="E970" s="56" t="str">
        <f t="shared" si="61"/>
        <v>-</v>
      </c>
      <c r="F970" s="49" t="str">
        <f t="shared" si="62"/>
        <v>-</v>
      </c>
      <c r="G970" s="49" t="str">
        <f t="shared" si="63"/>
        <v>-</v>
      </c>
      <c r="H970" s="54" t="str">
        <f t="shared" si="60"/>
        <v>请在此位置填入税率</v>
      </c>
    </row>
    <row r="971" s="40" customFormat="1" spans="1:8">
      <c r="A971" s="41"/>
      <c r="B971" s="41"/>
      <c r="C971" s="41"/>
      <c r="D971" s="49" t="str">
        <f>IFERROR(VLOOKUP($C971,商品分类目录查找!$A:$B,2,0),"-")</f>
        <v>-</v>
      </c>
      <c r="E971" s="56" t="str">
        <f t="shared" si="61"/>
        <v>-</v>
      </c>
      <c r="F971" s="49" t="str">
        <f t="shared" si="62"/>
        <v>-</v>
      </c>
      <c r="G971" s="49" t="str">
        <f t="shared" si="63"/>
        <v>-</v>
      </c>
      <c r="H971" s="54" t="str">
        <f t="shared" si="60"/>
        <v>请在此位置填入税率</v>
      </c>
    </row>
    <row r="972" s="40" customFormat="1" spans="1:8">
      <c r="A972" s="41"/>
      <c r="B972" s="41"/>
      <c r="C972" s="41"/>
      <c r="D972" s="49" t="str">
        <f>IFERROR(VLOOKUP($C972,商品分类目录查找!$A:$B,2,0),"-")</f>
        <v>-</v>
      </c>
      <c r="E972" s="56" t="str">
        <f t="shared" si="61"/>
        <v>-</v>
      </c>
      <c r="F972" s="49" t="str">
        <f t="shared" si="62"/>
        <v>-</v>
      </c>
      <c r="G972" s="49" t="str">
        <f t="shared" si="63"/>
        <v>-</v>
      </c>
      <c r="H972" s="54" t="str">
        <f t="shared" si="60"/>
        <v>请在此位置填入税率</v>
      </c>
    </row>
    <row r="973" s="40" customFormat="1" spans="1:8">
      <c r="A973" s="41"/>
      <c r="B973" s="41"/>
      <c r="C973" s="41"/>
      <c r="D973" s="49" t="str">
        <f>IFERROR(VLOOKUP($C973,商品分类目录查找!$A:$B,2,0),"-")</f>
        <v>-</v>
      </c>
      <c r="E973" s="56" t="str">
        <f t="shared" si="61"/>
        <v>-</v>
      </c>
      <c r="F973" s="49" t="str">
        <f t="shared" si="62"/>
        <v>-</v>
      </c>
      <c r="G973" s="49" t="str">
        <f t="shared" si="63"/>
        <v>-</v>
      </c>
      <c r="H973" s="54" t="str">
        <f t="shared" si="60"/>
        <v>请在此位置填入税率</v>
      </c>
    </row>
    <row r="974" s="40" customFormat="1" spans="1:8">
      <c r="A974" s="41"/>
      <c r="B974" s="41"/>
      <c r="C974" s="41"/>
      <c r="D974" s="49" t="str">
        <f>IFERROR(VLOOKUP($C974,商品分类目录查找!$A:$B,2,0),"-")</f>
        <v>-</v>
      </c>
      <c r="E974" s="56" t="str">
        <f t="shared" si="61"/>
        <v>-</v>
      </c>
      <c r="F974" s="49" t="str">
        <f t="shared" si="62"/>
        <v>-</v>
      </c>
      <c r="G974" s="49" t="str">
        <f t="shared" si="63"/>
        <v>-</v>
      </c>
      <c r="H974" s="54" t="str">
        <f t="shared" si="60"/>
        <v>请在此位置填入税率</v>
      </c>
    </row>
    <row r="975" s="40" customFormat="1" spans="1:8">
      <c r="A975" s="41"/>
      <c r="B975" s="41"/>
      <c r="C975" s="41"/>
      <c r="D975" s="49" t="str">
        <f>IFERROR(VLOOKUP($C975,商品分类目录查找!$A:$B,2,0),"-")</f>
        <v>-</v>
      </c>
      <c r="E975" s="56" t="str">
        <f t="shared" si="61"/>
        <v>-</v>
      </c>
      <c r="F975" s="49" t="str">
        <f t="shared" si="62"/>
        <v>-</v>
      </c>
      <c r="G975" s="49" t="str">
        <f t="shared" si="63"/>
        <v>-</v>
      </c>
      <c r="H975" s="54" t="str">
        <f t="shared" ref="H975:H1038" si="64">IF(B975="","请在此位置填入税率","-")</f>
        <v>请在此位置填入税率</v>
      </c>
    </row>
    <row r="976" s="40" customFormat="1" spans="1:8">
      <c r="A976" s="41"/>
      <c r="B976" s="41"/>
      <c r="C976" s="41"/>
      <c r="D976" s="49" t="str">
        <f>IFERROR(VLOOKUP($C976,商品分类目录查找!$A:$B,2,0),"-")</f>
        <v>-</v>
      </c>
      <c r="E976" s="56" t="str">
        <f t="shared" si="61"/>
        <v>-</v>
      </c>
      <c r="F976" s="49" t="str">
        <f t="shared" si="62"/>
        <v>-</v>
      </c>
      <c r="G976" s="49" t="str">
        <f t="shared" si="63"/>
        <v>-</v>
      </c>
      <c r="H976" s="54" t="str">
        <f t="shared" si="64"/>
        <v>请在此位置填入税率</v>
      </c>
    </row>
    <row r="977" s="40" customFormat="1" spans="1:8">
      <c r="A977" s="41"/>
      <c r="B977" s="41"/>
      <c r="C977" s="41"/>
      <c r="D977" s="49" t="str">
        <f>IFERROR(VLOOKUP($C977,商品分类目录查找!$A:$B,2,0),"-")</f>
        <v>-</v>
      </c>
      <c r="E977" s="56" t="str">
        <f t="shared" si="61"/>
        <v>-</v>
      </c>
      <c r="F977" s="49" t="str">
        <f t="shared" si="62"/>
        <v>-</v>
      </c>
      <c r="G977" s="49" t="str">
        <f t="shared" si="63"/>
        <v>-</v>
      </c>
      <c r="H977" s="54" t="str">
        <f t="shared" si="64"/>
        <v>请在此位置填入税率</v>
      </c>
    </row>
    <row r="978" s="40" customFormat="1" spans="1:8">
      <c r="A978" s="41"/>
      <c r="B978" s="41"/>
      <c r="C978" s="41"/>
      <c r="D978" s="49" t="str">
        <f>IFERROR(VLOOKUP($C978,商品分类目录查找!$A:$B,2,0),"-")</f>
        <v>-</v>
      </c>
      <c r="E978" s="56" t="str">
        <f t="shared" si="61"/>
        <v>-</v>
      </c>
      <c r="F978" s="49" t="str">
        <f t="shared" si="62"/>
        <v>-</v>
      </c>
      <c r="G978" s="49" t="str">
        <f t="shared" si="63"/>
        <v>-</v>
      </c>
      <c r="H978" s="54" t="str">
        <f t="shared" si="64"/>
        <v>请在此位置填入税率</v>
      </c>
    </row>
    <row r="979" s="40" customFormat="1" spans="1:8">
      <c r="A979" s="41"/>
      <c r="B979" s="41"/>
      <c r="C979" s="41"/>
      <c r="D979" s="49" t="str">
        <f>IFERROR(VLOOKUP($C979,商品分类目录查找!$A:$B,2,0),"-")</f>
        <v>-</v>
      </c>
      <c r="E979" s="56" t="str">
        <f t="shared" si="61"/>
        <v>-</v>
      </c>
      <c r="F979" s="49" t="str">
        <f t="shared" si="62"/>
        <v>-</v>
      </c>
      <c r="G979" s="49" t="str">
        <f t="shared" si="63"/>
        <v>-</v>
      </c>
      <c r="H979" s="54" t="str">
        <f t="shared" si="64"/>
        <v>请在此位置填入税率</v>
      </c>
    </row>
    <row r="980" s="40" customFormat="1" spans="1:8">
      <c r="A980" s="41"/>
      <c r="B980" s="41"/>
      <c r="C980" s="41"/>
      <c r="D980" s="49" t="str">
        <f>IFERROR(VLOOKUP($C980,商品分类目录查找!$A:$B,2,0),"-")</f>
        <v>-</v>
      </c>
      <c r="E980" s="56" t="str">
        <f t="shared" si="61"/>
        <v>-</v>
      </c>
      <c r="F980" s="49" t="str">
        <f t="shared" si="62"/>
        <v>-</v>
      </c>
      <c r="G980" s="49" t="str">
        <f t="shared" si="63"/>
        <v>-</v>
      </c>
      <c r="H980" s="54" t="str">
        <f t="shared" si="64"/>
        <v>请在此位置填入税率</v>
      </c>
    </row>
    <row r="981" s="40" customFormat="1" spans="1:8">
      <c r="A981" s="41"/>
      <c r="B981" s="41"/>
      <c r="C981" s="41"/>
      <c r="D981" s="49" t="str">
        <f>IFERROR(VLOOKUP($C981,商品分类目录查找!$A:$B,2,0),"-")</f>
        <v>-</v>
      </c>
      <c r="E981" s="56" t="str">
        <f t="shared" si="61"/>
        <v>-</v>
      </c>
      <c r="F981" s="49" t="str">
        <f t="shared" si="62"/>
        <v>-</v>
      </c>
      <c r="G981" s="49" t="str">
        <f t="shared" si="63"/>
        <v>-</v>
      </c>
      <c r="H981" s="54" t="str">
        <f t="shared" si="64"/>
        <v>请在此位置填入税率</v>
      </c>
    </row>
    <row r="982" s="40" customFormat="1" spans="1:8">
      <c r="A982" s="41"/>
      <c r="B982" s="41"/>
      <c r="C982" s="41"/>
      <c r="D982" s="49" t="str">
        <f>IFERROR(VLOOKUP($C982,商品分类目录查找!$A:$B,2,0),"-")</f>
        <v>-</v>
      </c>
      <c r="E982" s="56" t="str">
        <f t="shared" si="61"/>
        <v>-</v>
      </c>
      <c r="F982" s="49" t="str">
        <f t="shared" si="62"/>
        <v>-</v>
      </c>
      <c r="G982" s="49" t="str">
        <f t="shared" si="63"/>
        <v>-</v>
      </c>
      <c r="H982" s="54" t="str">
        <f t="shared" si="64"/>
        <v>请在此位置填入税率</v>
      </c>
    </row>
    <row r="983" s="40" customFormat="1" spans="1:8">
      <c r="A983" s="41"/>
      <c r="B983" s="41"/>
      <c r="C983" s="41"/>
      <c r="D983" s="49" t="str">
        <f>IFERROR(VLOOKUP($C983,商品分类目录查找!$A:$B,2,0),"-")</f>
        <v>-</v>
      </c>
      <c r="E983" s="56" t="str">
        <f t="shared" si="61"/>
        <v>-</v>
      </c>
      <c r="F983" s="49" t="str">
        <f t="shared" si="62"/>
        <v>-</v>
      </c>
      <c r="G983" s="49" t="str">
        <f t="shared" si="63"/>
        <v>-</v>
      </c>
      <c r="H983" s="54" t="str">
        <f t="shared" si="64"/>
        <v>请在此位置填入税率</v>
      </c>
    </row>
    <row r="984" s="40" customFormat="1" spans="1:8">
      <c r="A984" s="41"/>
      <c r="B984" s="41"/>
      <c r="C984" s="41"/>
      <c r="D984" s="49" t="str">
        <f>IFERROR(VLOOKUP($C984,商品分类目录查找!$A:$B,2,0),"-")</f>
        <v>-</v>
      </c>
      <c r="E984" s="56" t="str">
        <f t="shared" si="61"/>
        <v>-</v>
      </c>
      <c r="F984" s="49" t="str">
        <f t="shared" si="62"/>
        <v>-</v>
      </c>
      <c r="G984" s="49" t="str">
        <f t="shared" si="63"/>
        <v>-</v>
      </c>
      <c r="H984" s="54" t="str">
        <f t="shared" si="64"/>
        <v>请在此位置填入税率</v>
      </c>
    </row>
    <row r="985" s="40" customFormat="1" spans="1:8">
      <c r="A985" s="41"/>
      <c r="B985" s="41"/>
      <c r="C985" s="41"/>
      <c r="D985" s="49" t="str">
        <f>IFERROR(VLOOKUP($C985,商品分类目录查找!$A:$B,2,0),"-")</f>
        <v>-</v>
      </c>
      <c r="E985" s="56" t="str">
        <f t="shared" si="61"/>
        <v>-</v>
      </c>
      <c r="F985" s="49" t="str">
        <f t="shared" si="62"/>
        <v>-</v>
      </c>
      <c r="G985" s="49" t="str">
        <f t="shared" si="63"/>
        <v>-</v>
      </c>
      <c r="H985" s="54" t="str">
        <f t="shared" si="64"/>
        <v>请在此位置填入税率</v>
      </c>
    </row>
    <row r="986" s="40" customFormat="1" spans="1:8">
      <c r="A986" s="41"/>
      <c r="B986" s="41"/>
      <c r="C986" s="41"/>
      <c r="D986" s="49" t="str">
        <f>IFERROR(VLOOKUP($C986,商品分类目录查找!$A:$B,2,0),"-")</f>
        <v>-</v>
      </c>
      <c r="E986" s="56" t="str">
        <f t="shared" si="61"/>
        <v>-</v>
      </c>
      <c r="F986" s="49" t="str">
        <f t="shared" si="62"/>
        <v>-</v>
      </c>
      <c r="G986" s="49" t="str">
        <f t="shared" si="63"/>
        <v>-</v>
      </c>
      <c r="H986" s="54" t="str">
        <f t="shared" si="64"/>
        <v>请在此位置填入税率</v>
      </c>
    </row>
    <row r="987" s="40" customFormat="1" spans="1:8">
      <c r="A987" s="41"/>
      <c r="B987" s="41"/>
      <c r="C987" s="41"/>
      <c r="D987" s="49" t="str">
        <f>IFERROR(VLOOKUP($C987,商品分类目录查找!$A:$B,2,0),"-")</f>
        <v>-</v>
      </c>
      <c r="E987" s="56" t="str">
        <f t="shared" si="61"/>
        <v>-</v>
      </c>
      <c r="F987" s="49" t="str">
        <f t="shared" si="62"/>
        <v>-</v>
      </c>
      <c r="G987" s="49" t="str">
        <f t="shared" si="63"/>
        <v>-</v>
      </c>
      <c r="H987" s="54" t="str">
        <f t="shared" si="64"/>
        <v>请在此位置填入税率</v>
      </c>
    </row>
    <row r="988" s="40" customFormat="1" spans="1:8">
      <c r="A988" s="41"/>
      <c r="B988" s="41"/>
      <c r="C988" s="41"/>
      <c r="D988" s="49" t="str">
        <f>IFERROR(VLOOKUP($C988,商品分类目录查找!$A:$B,2,0),"-")</f>
        <v>-</v>
      </c>
      <c r="E988" s="56" t="str">
        <f t="shared" si="61"/>
        <v>-</v>
      </c>
      <c r="F988" s="49" t="str">
        <f t="shared" si="62"/>
        <v>-</v>
      </c>
      <c r="G988" s="49" t="str">
        <f t="shared" si="63"/>
        <v>-</v>
      </c>
      <c r="H988" s="54" t="str">
        <f t="shared" si="64"/>
        <v>请在此位置填入税率</v>
      </c>
    </row>
    <row r="989" s="40" customFormat="1" spans="1:8">
      <c r="A989" s="41"/>
      <c r="B989" s="41"/>
      <c r="C989" s="41"/>
      <c r="D989" s="49" t="str">
        <f>IFERROR(VLOOKUP($C989,商品分类目录查找!$A:$B,2,0),"-")</f>
        <v>-</v>
      </c>
      <c r="E989" s="56" t="str">
        <f t="shared" si="61"/>
        <v>-</v>
      </c>
      <c r="F989" s="49" t="str">
        <f t="shared" si="62"/>
        <v>-</v>
      </c>
      <c r="G989" s="49" t="str">
        <f t="shared" si="63"/>
        <v>-</v>
      </c>
      <c r="H989" s="54" t="str">
        <f t="shared" si="64"/>
        <v>请在此位置填入税率</v>
      </c>
    </row>
    <row r="990" s="40" customFormat="1" spans="1:8">
      <c r="A990" s="41"/>
      <c r="B990" s="41"/>
      <c r="C990" s="41"/>
      <c r="D990" s="49" t="str">
        <f>IFERROR(VLOOKUP($C990,商品分类目录查找!$A:$B,2,0),"-")</f>
        <v>-</v>
      </c>
      <c r="E990" s="56" t="str">
        <f t="shared" si="61"/>
        <v>-</v>
      </c>
      <c r="F990" s="49" t="str">
        <f t="shared" si="62"/>
        <v>-</v>
      </c>
      <c r="G990" s="49" t="str">
        <f t="shared" si="63"/>
        <v>-</v>
      </c>
      <c r="H990" s="54" t="str">
        <f t="shared" si="64"/>
        <v>请在此位置填入税率</v>
      </c>
    </row>
    <row r="991" s="40" customFormat="1" spans="1:8">
      <c r="A991" s="41"/>
      <c r="B991" s="41"/>
      <c r="C991" s="41"/>
      <c r="D991" s="49" t="str">
        <f>IFERROR(VLOOKUP($C991,商品分类目录查找!$A:$B,2,0),"-")</f>
        <v>-</v>
      </c>
      <c r="E991" s="56" t="str">
        <f t="shared" si="61"/>
        <v>-</v>
      </c>
      <c r="F991" s="49" t="str">
        <f t="shared" si="62"/>
        <v>-</v>
      </c>
      <c r="G991" s="49" t="str">
        <f t="shared" si="63"/>
        <v>-</v>
      </c>
      <c r="H991" s="54" t="str">
        <f t="shared" si="64"/>
        <v>请在此位置填入税率</v>
      </c>
    </row>
    <row r="992" s="40" customFormat="1" spans="1:8">
      <c r="A992" s="41"/>
      <c r="B992" s="41"/>
      <c r="C992" s="41"/>
      <c r="D992" s="49" t="str">
        <f>IFERROR(VLOOKUP($C992,商品分类目录查找!$A:$B,2,0),"-")</f>
        <v>-</v>
      </c>
      <c r="E992" s="56" t="str">
        <f t="shared" si="61"/>
        <v>-</v>
      </c>
      <c r="F992" s="49" t="str">
        <f t="shared" si="62"/>
        <v>-</v>
      </c>
      <c r="G992" s="49" t="str">
        <f t="shared" si="63"/>
        <v>-</v>
      </c>
      <c r="H992" s="54" t="str">
        <f t="shared" si="64"/>
        <v>请在此位置填入税率</v>
      </c>
    </row>
    <row r="993" s="40" customFormat="1" spans="1:8">
      <c r="A993" s="41"/>
      <c r="B993" s="41"/>
      <c r="C993" s="41"/>
      <c r="D993" s="49" t="str">
        <f>IFERROR(VLOOKUP($C993,商品分类目录查找!$A:$B,2,0),"-")</f>
        <v>-</v>
      </c>
      <c r="E993" s="56" t="str">
        <f t="shared" si="61"/>
        <v>-</v>
      </c>
      <c r="F993" s="49" t="str">
        <f t="shared" si="62"/>
        <v>-</v>
      </c>
      <c r="G993" s="49" t="str">
        <f t="shared" si="63"/>
        <v>-</v>
      </c>
      <c r="H993" s="54" t="str">
        <f t="shared" si="64"/>
        <v>请在此位置填入税率</v>
      </c>
    </row>
    <row r="994" s="40" customFormat="1" spans="1:8">
      <c r="A994" s="41"/>
      <c r="B994" s="41"/>
      <c r="C994" s="41"/>
      <c r="D994" s="49" t="str">
        <f>IFERROR(VLOOKUP($C994,商品分类目录查找!$A:$B,2,0),"-")</f>
        <v>-</v>
      </c>
      <c r="E994" s="56" t="str">
        <f t="shared" si="61"/>
        <v>-</v>
      </c>
      <c r="F994" s="49" t="str">
        <f t="shared" si="62"/>
        <v>-</v>
      </c>
      <c r="G994" s="49" t="str">
        <f t="shared" si="63"/>
        <v>-</v>
      </c>
      <c r="H994" s="54" t="str">
        <f t="shared" si="64"/>
        <v>请在此位置填入税率</v>
      </c>
    </row>
    <row r="995" s="40" customFormat="1" spans="1:8">
      <c r="A995" s="41"/>
      <c r="B995" s="41"/>
      <c r="C995" s="41"/>
      <c r="D995" s="49" t="str">
        <f>IFERROR(VLOOKUP($C995,商品分类目录查找!$A:$B,2,0),"-")</f>
        <v>-</v>
      </c>
      <c r="E995" s="56" t="str">
        <f t="shared" si="61"/>
        <v>-</v>
      </c>
      <c r="F995" s="49" t="str">
        <f t="shared" si="62"/>
        <v>-</v>
      </c>
      <c r="G995" s="49" t="str">
        <f t="shared" si="63"/>
        <v>-</v>
      </c>
      <c r="H995" s="54" t="str">
        <f t="shared" si="64"/>
        <v>请在此位置填入税率</v>
      </c>
    </row>
    <row r="996" s="40" customFormat="1" spans="1:8">
      <c r="A996" s="41"/>
      <c r="B996" s="41"/>
      <c r="C996" s="41"/>
      <c r="D996" s="49" t="str">
        <f>IFERROR(VLOOKUP($C996,商品分类目录查找!$A:$B,2,0),"-")</f>
        <v>-</v>
      </c>
      <c r="E996" s="56" t="str">
        <f t="shared" si="61"/>
        <v>-</v>
      </c>
      <c r="F996" s="49" t="str">
        <f t="shared" si="62"/>
        <v>-</v>
      </c>
      <c r="G996" s="49" t="str">
        <f t="shared" si="63"/>
        <v>-</v>
      </c>
      <c r="H996" s="54" t="str">
        <f t="shared" si="64"/>
        <v>请在此位置填入税率</v>
      </c>
    </row>
    <row r="997" s="40" customFormat="1" spans="1:8">
      <c r="A997" s="41"/>
      <c r="B997" s="41"/>
      <c r="C997" s="41"/>
      <c r="D997" s="49" t="str">
        <f>IFERROR(VLOOKUP($C997,商品分类目录查找!$A:$B,2,0),"-")</f>
        <v>-</v>
      </c>
      <c r="E997" s="56" t="str">
        <f t="shared" si="61"/>
        <v>-</v>
      </c>
      <c r="F997" s="49" t="str">
        <f t="shared" si="62"/>
        <v>-</v>
      </c>
      <c r="G997" s="49" t="str">
        <f t="shared" si="63"/>
        <v>-</v>
      </c>
      <c r="H997" s="54" t="str">
        <f t="shared" si="64"/>
        <v>请在此位置填入税率</v>
      </c>
    </row>
    <row r="998" s="40" customFormat="1" spans="1:8">
      <c r="A998" s="41"/>
      <c r="B998" s="41"/>
      <c r="C998" s="41"/>
      <c r="D998" s="49" t="str">
        <f>IFERROR(VLOOKUP($C998,商品分类目录查找!$A:$B,2,0),"-")</f>
        <v>-</v>
      </c>
      <c r="E998" s="56" t="str">
        <f t="shared" si="61"/>
        <v>-</v>
      </c>
      <c r="F998" s="49" t="str">
        <f t="shared" si="62"/>
        <v>-</v>
      </c>
      <c r="G998" s="49" t="str">
        <f t="shared" si="63"/>
        <v>-</v>
      </c>
      <c r="H998" s="54" t="str">
        <f t="shared" si="64"/>
        <v>请在此位置填入税率</v>
      </c>
    </row>
    <row r="999" s="40" customFormat="1" spans="1:8">
      <c r="A999" s="41"/>
      <c r="B999" s="41"/>
      <c r="C999" s="41"/>
      <c r="D999" s="49" t="str">
        <f>IFERROR(VLOOKUP($C999,商品分类目录查找!$A:$B,2,0),"-")</f>
        <v>-</v>
      </c>
      <c r="E999" s="56" t="str">
        <f t="shared" si="61"/>
        <v>-</v>
      </c>
      <c r="F999" s="49" t="str">
        <f t="shared" si="62"/>
        <v>-</v>
      </c>
      <c r="G999" s="49" t="str">
        <f t="shared" si="63"/>
        <v>-</v>
      </c>
      <c r="H999" s="54" t="str">
        <f t="shared" si="64"/>
        <v>请在此位置填入税率</v>
      </c>
    </row>
    <row r="1000" s="40" customFormat="1" spans="1:8">
      <c r="A1000" s="41"/>
      <c r="B1000" s="41"/>
      <c r="C1000" s="41"/>
      <c r="D1000" s="49" t="str">
        <f>IFERROR(VLOOKUP($C1000,商品分类目录查找!$A:$B,2,0),"-")</f>
        <v>-</v>
      </c>
      <c r="E1000" s="56" t="str">
        <f t="shared" si="61"/>
        <v>-</v>
      </c>
      <c r="F1000" s="49" t="str">
        <f t="shared" si="62"/>
        <v>-</v>
      </c>
      <c r="G1000" s="49" t="str">
        <f t="shared" si="63"/>
        <v>-</v>
      </c>
      <c r="H1000" s="54" t="str">
        <f t="shared" si="64"/>
        <v>请在此位置填入税率</v>
      </c>
    </row>
    <row r="1001" s="40" customFormat="1" spans="1:8">
      <c r="A1001" s="41"/>
      <c r="B1001" s="41"/>
      <c r="C1001" s="41"/>
      <c r="D1001" s="49" t="str">
        <f>IFERROR(VLOOKUP($C1001,商品分类目录查找!$A:$B,2,0),"-")</f>
        <v>-</v>
      </c>
      <c r="E1001" s="56" t="str">
        <f t="shared" si="61"/>
        <v>-</v>
      </c>
      <c r="F1001" s="49" t="str">
        <f t="shared" si="62"/>
        <v>-</v>
      </c>
      <c r="G1001" s="49" t="str">
        <f t="shared" si="63"/>
        <v>-</v>
      </c>
      <c r="H1001" s="54" t="str">
        <f t="shared" si="64"/>
        <v>请在此位置填入税率</v>
      </c>
    </row>
    <row r="1002" s="40" customFormat="1" spans="1:8">
      <c r="A1002" s="41"/>
      <c r="B1002" s="41"/>
      <c r="C1002" s="41"/>
      <c r="D1002" s="49" t="str">
        <f>IFERROR(VLOOKUP($C1002,商品分类目录查找!$A:$B,2,0),"-")</f>
        <v>-</v>
      </c>
      <c r="E1002" s="56" t="str">
        <f t="shared" si="61"/>
        <v>-</v>
      </c>
      <c r="F1002" s="49" t="str">
        <f t="shared" si="62"/>
        <v>-</v>
      </c>
      <c r="G1002" s="49" t="str">
        <f t="shared" si="63"/>
        <v>-</v>
      </c>
      <c r="H1002" s="54" t="str">
        <f t="shared" si="64"/>
        <v>请在此位置填入税率</v>
      </c>
    </row>
    <row r="1003" s="40" customFormat="1" spans="1:8">
      <c r="A1003" s="41"/>
      <c r="B1003" s="41"/>
      <c r="C1003" s="41"/>
      <c r="D1003" s="49" t="str">
        <f>IFERROR(VLOOKUP($C1003,商品分类目录查找!$A:$B,2,0),"-")</f>
        <v>-</v>
      </c>
      <c r="E1003" s="56" t="str">
        <f t="shared" si="61"/>
        <v>-</v>
      </c>
      <c r="F1003" s="49" t="str">
        <f t="shared" si="62"/>
        <v>-</v>
      </c>
      <c r="G1003" s="49" t="str">
        <f t="shared" si="63"/>
        <v>-</v>
      </c>
      <c r="H1003" s="54" t="str">
        <f t="shared" si="64"/>
        <v>请在此位置填入税率</v>
      </c>
    </row>
    <row r="1004" s="40" customFormat="1" spans="1:8">
      <c r="A1004" s="41"/>
      <c r="B1004" s="41"/>
      <c r="C1004" s="41"/>
      <c r="D1004" s="49" t="str">
        <f>IFERROR(VLOOKUP($C1004,商品分类目录查找!$A:$B,2,0),"-")</f>
        <v>-</v>
      </c>
      <c r="E1004" s="56" t="str">
        <f t="shared" si="61"/>
        <v>-</v>
      </c>
      <c r="F1004" s="49" t="str">
        <f t="shared" si="62"/>
        <v>-</v>
      </c>
      <c r="G1004" s="49" t="str">
        <f t="shared" si="63"/>
        <v>-</v>
      </c>
      <c r="H1004" s="54" t="str">
        <f t="shared" si="64"/>
        <v>请在此位置填入税率</v>
      </c>
    </row>
    <row r="1005" s="40" customFormat="1" spans="1:8">
      <c r="A1005" s="41"/>
      <c r="B1005" s="41"/>
      <c r="C1005" s="41"/>
      <c r="D1005" s="49" t="str">
        <f>IFERROR(VLOOKUP($C1005,商品分类目录查找!$A:$B,2,0),"-")</f>
        <v>-</v>
      </c>
      <c r="E1005" s="56" t="str">
        <f t="shared" si="61"/>
        <v>-</v>
      </c>
      <c r="F1005" s="49" t="str">
        <f t="shared" si="62"/>
        <v>-</v>
      </c>
      <c r="G1005" s="49" t="str">
        <f t="shared" si="63"/>
        <v>-</v>
      </c>
      <c r="H1005" s="54" t="str">
        <f t="shared" si="64"/>
        <v>请在此位置填入税率</v>
      </c>
    </row>
    <row r="1006" s="40" customFormat="1" spans="1:8">
      <c r="A1006" s="41"/>
      <c r="B1006" s="41"/>
      <c r="C1006" s="41"/>
      <c r="D1006" s="49" t="str">
        <f>IFERROR(VLOOKUP($C1006,商品分类目录查找!$A:$B,2,0),"-")</f>
        <v>-</v>
      </c>
      <c r="E1006" s="56" t="str">
        <f t="shared" si="61"/>
        <v>-</v>
      </c>
      <c r="F1006" s="49" t="str">
        <f t="shared" si="62"/>
        <v>-</v>
      </c>
      <c r="G1006" s="49" t="str">
        <f t="shared" si="63"/>
        <v>-</v>
      </c>
      <c r="H1006" s="54" t="str">
        <f t="shared" si="64"/>
        <v>请在此位置填入税率</v>
      </c>
    </row>
    <row r="1007" s="40" customFormat="1" spans="1:8">
      <c r="A1007" s="41"/>
      <c r="B1007" s="41"/>
      <c r="C1007" s="41"/>
      <c r="D1007" s="49" t="str">
        <f>IFERROR(VLOOKUP($C1007,商品分类目录查找!$A:$B,2,0),"-")</f>
        <v>-</v>
      </c>
      <c r="E1007" s="56" t="str">
        <f t="shared" si="61"/>
        <v>-</v>
      </c>
      <c r="F1007" s="49" t="str">
        <f t="shared" si="62"/>
        <v>-</v>
      </c>
      <c r="G1007" s="49" t="str">
        <f t="shared" si="63"/>
        <v>-</v>
      </c>
      <c r="H1007" s="54" t="str">
        <f t="shared" si="64"/>
        <v>请在此位置填入税率</v>
      </c>
    </row>
    <row r="1008" s="40" customFormat="1" spans="1:8">
      <c r="A1008" s="41"/>
      <c r="B1008" s="41"/>
      <c r="C1008" s="41"/>
      <c r="D1008" s="49" t="str">
        <f>IFERROR(VLOOKUP($C1008,商品分类目录查找!$A:$B,2,0),"-")</f>
        <v>-</v>
      </c>
      <c r="E1008" s="56" t="str">
        <f t="shared" si="61"/>
        <v>-</v>
      </c>
      <c r="F1008" s="49" t="str">
        <f t="shared" si="62"/>
        <v>-</v>
      </c>
      <c r="G1008" s="49" t="str">
        <f t="shared" si="63"/>
        <v>-</v>
      </c>
      <c r="H1008" s="54" t="str">
        <f t="shared" si="64"/>
        <v>请在此位置填入税率</v>
      </c>
    </row>
    <row r="1009" s="40" customFormat="1" spans="1:8">
      <c r="A1009" s="41"/>
      <c r="B1009" s="41"/>
      <c r="C1009" s="41"/>
      <c r="D1009" s="49" t="str">
        <f>IFERROR(VLOOKUP($C1009,商品分类目录查找!$A:$B,2,0),"-")</f>
        <v>-</v>
      </c>
      <c r="E1009" s="56" t="str">
        <f t="shared" si="61"/>
        <v>-</v>
      </c>
      <c r="F1009" s="49" t="str">
        <f t="shared" si="62"/>
        <v>-</v>
      </c>
      <c r="G1009" s="49" t="str">
        <f t="shared" si="63"/>
        <v>-</v>
      </c>
      <c r="H1009" s="54" t="str">
        <f t="shared" si="64"/>
        <v>请在此位置填入税率</v>
      </c>
    </row>
    <row r="1010" s="40" customFormat="1" spans="1:8">
      <c r="A1010" s="41"/>
      <c r="B1010" s="41"/>
      <c r="C1010" s="41"/>
      <c r="D1010" s="49" t="str">
        <f>IFERROR(VLOOKUP($C1010,商品分类目录查找!$A:$B,2,0),"-")</f>
        <v>-</v>
      </c>
      <c r="E1010" s="56" t="str">
        <f t="shared" si="61"/>
        <v>-</v>
      </c>
      <c r="F1010" s="49" t="str">
        <f t="shared" si="62"/>
        <v>-</v>
      </c>
      <c r="G1010" s="49" t="str">
        <f t="shared" si="63"/>
        <v>-</v>
      </c>
      <c r="H1010" s="54" t="str">
        <f t="shared" si="64"/>
        <v>请在此位置填入税率</v>
      </c>
    </row>
    <row r="1011" s="40" customFormat="1" spans="1:8">
      <c r="A1011" s="41"/>
      <c r="B1011" s="41"/>
      <c r="C1011" s="41"/>
      <c r="D1011" s="49" t="str">
        <f>IFERROR(VLOOKUP($C1011,商品分类目录查找!$A:$B,2,0),"-")</f>
        <v>-</v>
      </c>
      <c r="E1011" s="56" t="str">
        <f t="shared" si="61"/>
        <v>-</v>
      </c>
      <c r="F1011" s="49" t="str">
        <f t="shared" si="62"/>
        <v>-</v>
      </c>
      <c r="G1011" s="49" t="str">
        <f t="shared" si="63"/>
        <v>-</v>
      </c>
      <c r="H1011" s="54" t="str">
        <f t="shared" si="64"/>
        <v>请在此位置填入税率</v>
      </c>
    </row>
    <row r="1012" s="40" customFormat="1" spans="1:8">
      <c r="A1012" s="41"/>
      <c r="B1012" s="41"/>
      <c r="C1012" s="41"/>
      <c r="D1012" s="49" t="str">
        <f>IFERROR(VLOOKUP($C1012,商品分类目录查找!$A:$B,2,0),"-")</f>
        <v>-</v>
      </c>
      <c r="E1012" s="56" t="str">
        <f t="shared" si="61"/>
        <v>-</v>
      </c>
      <c r="F1012" s="49" t="str">
        <f t="shared" si="62"/>
        <v>-</v>
      </c>
      <c r="G1012" s="49" t="str">
        <f t="shared" si="63"/>
        <v>-</v>
      </c>
      <c r="H1012" s="54" t="str">
        <f t="shared" si="64"/>
        <v>请在此位置填入税率</v>
      </c>
    </row>
    <row r="1013" s="40" customFormat="1" spans="1:8">
      <c r="A1013" s="41"/>
      <c r="B1013" s="41"/>
      <c r="C1013" s="41"/>
      <c r="D1013" s="49" t="str">
        <f>IFERROR(VLOOKUP($C1013,商品分类目录查找!$A:$B,2,0),"-")</f>
        <v>-</v>
      </c>
      <c r="E1013" s="56" t="str">
        <f t="shared" si="61"/>
        <v>-</v>
      </c>
      <c r="F1013" s="49" t="str">
        <f t="shared" si="62"/>
        <v>-</v>
      </c>
      <c r="G1013" s="49" t="str">
        <f t="shared" si="63"/>
        <v>-</v>
      </c>
      <c r="H1013" s="54" t="str">
        <f t="shared" si="64"/>
        <v>请在此位置填入税率</v>
      </c>
    </row>
    <row r="1014" s="40" customFormat="1" spans="1:8">
      <c r="A1014" s="41"/>
      <c r="B1014" s="41"/>
      <c r="C1014" s="41"/>
      <c r="D1014" s="49" t="str">
        <f>IFERROR(VLOOKUP($C1014,商品分类目录查找!$A:$B,2,0),"-")</f>
        <v>-</v>
      </c>
      <c r="E1014" s="56" t="str">
        <f t="shared" si="61"/>
        <v>-</v>
      </c>
      <c r="F1014" s="49" t="str">
        <f t="shared" si="62"/>
        <v>-</v>
      </c>
      <c r="G1014" s="49" t="str">
        <f t="shared" si="63"/>
        <v>-</v>
      </c>
      <c r="H1014" s="54" t="str">
        <f t="shared" si="64"/>
        <v>请在此位置填入税率</v>
      </c>
    </row>
    <row r="1015" s="40" customFormat="1" spans="1:8">
      <c r="A1015" s="41"/>
      <c r="B1015" s="41"/>
      <c r="C1015" s="41"/>
      <c r="D1015" s="49" t="str">
        <f>IFERROR(VLOOKUP($C1015,商品分类目录查找!$A:$B,2,0),"-")</f>
        <v>-</v>
      </c>
      <c r="E1015" s="56" t="str">
        <f t="shared" si="61"/>
        <v>-</v>
      </c>
      <c r="F1015" s="49" t="str">
        <f t="shared" si="62"/>
        <v>-</v>
      </c>
      <c r="G1015" s="49" t="str">
        <f t="shared" si="63"/>
        <v>-</v>
      </c>
      <c r="H1015" s="54" t="str">
        <f t="shared" si="64"/>
        <v>请在此位置填入税率</v>
      </c>
    </row>
    <row r="1016" s="40" customFormat="1" spans="1:8">
      <c r="A1016" s="41"/>
      <c r="B1016" s="41"/>
      <c r="C1016" s="41"/>
      <c r="D1016" s="49" t="str">
        <f>IFERROR(VLOOKUP($C1016,商品分类目录查找!$A:$B,2,0),"-")</f>
        <v>-</v>
      </c>
      <c r="E1016" s="56" t="str">
        <f t="shared" si="61"/>
        <v>-</v>
      </c>
      <c r="F1016" s="49" t="str">
        <f t="shared" si="62"/>
        <v>-</v>
      </c>
      <c r="G1016" s="49" t="str">
        <f t="shared" si="63"/>
        <v>-</v>
      </c>
      <c r="H1016" s="54" t="str">
        <f t="shared" si="64"/>
        <v>请在此位置填入税率</v>
      </c>
    </row>
    <row r="1017" s="40" customFormat="1" spans="1:8">
      <c r="A1017" s="41"/>
      <c r="B1017" s="41"/>
      <c r="C1017" s="41"/>
      <c r="D1017" s="49" t="str">
        <f>IFERROR(VLOOKUP($C1017,商品分类目录查找!$A:$B,2,0),"-")</f>
        <v>-</v>
      </c>
      <c r="E1017" s="56" t="str">
        <f t="shared" si="61"/>
        <v>-</v>
      </c>
      <c r="F1017" s="49" t="str">
        <f t="shared" si="62"/>
        <v>-</v>
      </c>
      <c r="G1017" s="49" t="str">
        <f t="shared" si="63"/>
        <v>-</v>
      </c>
      <c r="H1017" s="54" t="str">
        <f t="shared" si="64"/>
        <v>请在此位置填入税率</v>
      </c>
    </row>
    <row r="1018" s="40" customFormat="1" spans="1:8">
      <c r="A1018" s="41"/>
      <c r="B1018" s="41"/>
      <c r="C1018" s="41"/>
      <c r="D1018" s="49" t="str">
        <f>IFERROR(VLOOKUP($C1018,商品分类目录查找!$A:$B,2,0),"-")</f>
        <v>-</v>
      </c>
      <c r="E1018" s="56" t="str">
        <f t="shared" si="61"/>
        <v>-</v>
      </c>
      <c r="F1018" s="49" t="str">
        <f t="shared" si="62"/>
        <v>-</v>
      </c>
      <c r="G1018" s="49" t="str">
        <f t="shared" si="63"/>
        <v>-</v>
      </c>
      <c r="H1018" s="54" t="str">
        <f t="shared" si="64"/>
        <v>请在此位置填入税率</v>
      </c>
    </row>
    <row r="1019" s="40" customFormat="1" spans="1:8">
      <c r="A1019" s="41"/>
      <c r="B1019" s="41"/>
      <c r="C1019" s="41"/>
      <c r="D1019" s="49" t="str">
        <f>IFERROR(VLOOKUP($C1019,商品分类目录查找!$A:$B,2,0),"-")</f>
        <v>-</v>
      </c>
      <c r="E1019" s="56" t="str">
        <f t="shared" si="61"/>
        <v>-</v>
      </c>
      <c r="F1019" s="49" t="str">
        <f t="shared" si="62"/>
        <v>-</v>
      </c>
      <c r="G1019" s="49" t="str">
        <f t="shared" si="63"/>
        <v>-</v>
      </c>
      <c r="H1019" s="54" t="str">
        <f t="shared" si="64"/>
        <v>请在此位置填入税率</v>
      </c>
    </row>
    <row r="1020" s="40" customFormat="1" spans="1:8">
      <c r="A1020" s="41"/>
      <c r="B1020" s="41"/>
      <c r="C1020" s="41"/>
      <c r="D1020" s="49" t="str">
        <f>IFERROR(VLOOKUP($C1020,商品分类目录查找!$A:$B,2,0),"-")</f>
        <v>-</v>
      </c>
      <c r="E1020" s="56" t="str">
        <f t="shared" si="61"/>
        <v>-</v>
      </c>
      <c r="F1020" s="49" t="str">
        <f t="shared" si="62"/>
        <v>-</v>
      </c>
      <c r="G1020" s="49" t="str">
        <f t="shared" si="63"/>
        <v>-</v>
      </c>
      <c r="H1020" s="54" t="str">
        <f t="shared" si="64"/>
        <v>请在此位置填入税率</v>
      </c>
    </row>
    <row r="1021" s="40" customFormat="1" spans="1:8">
      <c r="A1021" s="41"/>
      <c r="B1021" s="41"/>
      <c r="C1021" s="41"/>
      <c r="D1021" s="49" t="str">
        <f>IFERROR(VLOOKUP($C1021,商品分类目录查找!$A:$B,2,0),"-")</f>
        <v>-</v>
      </c>
      <c r="E1021" s="56" t="str">
        <f t="shared" si="61"/>
        <v>-</v>
      </c>
      <c r="F1021" s="49" t="str">
        <f t="shared" si="62"/>
        <v>-</v>
      </c>
      <c r="G1021" s="49" t="str">
        <f t="shared" si="63"/>
        <v>-</v>
      </c>
      <c r="H1021" s="54" t="str">
        <f t="shared" si="64"/>
        <v>请在此位置填入税率</v>
      </c>
    </row>
    <row r="1022" s="40" customFormat="1" spans="1:8">
      <c r="A1022" s="41"/>
      <c r="B1022" s="41"/>
      <c r="C1022" s="41"/>
      <c r="D1022" s="49" t="str">
        <f>IFERROR(VLOOKUP($C1022,商品分类目录查找!$A:$B,2,0),"-")</f>
        <v>-</v>
      </c>
      <c r="E1022" s="56" t="str">
        <f t="shared" si="61"/>
        <v>-</v>
      </c>
      <c r="F1022" s="49" t="str">
        <f t="shared" si="62"/>
        <v>-</v>
      </c>
      <c r="G1022" s="49" t="str">
        <f t="shared" si="63"/>
        <v>-</v>
      </c>
      <c r="H1022" s="54" t="str">
        <f t="shared" si="64"/>
        <v>请在此位置填入税率</v>
      </c>
    </row>
    <row r="1023" s="40" customFormat="1" spans="1:8">
      <c r="A1023" s="41"/>
      <c r="B1023" s="41"/>
      <c r="C1023" s="41"/>
      <c r="D1023" s="49" t="str">
        <f>IFERROR(VLOOKUP($C1023,商品分类目录查找!$A:$B,2,0),"-")</f>
        <v>-</v>
      </c>
      <c r="E1023" s="56" t="str">
        <f t="shared" si="61"/>
        <v>-</v>
      </c>
      <c r="F1023" s="49" t="str">
        <f t="shared" si="62"/>
        <v>-</v>
      </c>
      <c r="G1023" s="49" t="str">
        <f t="shared" si="63"/>
        <v>-</v>
      </c>
      <c r="H1023" s="54" t="str">
        <f t="shared" si="64"/>
        <v>请在此位置填入税率</v>
      </c>
    </row>
    <row r="1024" s="40" customFormat="1" spans="1:8">
      <c r="A1024" s="41"/>
      <c r="B1024" s="41"/>
      <c r="C1024" s="41"/>
      <c r="D1024" s="49" t="str">
        <f>IFERROR(VLOOKUP($C1024,商品分类目录查找!$A:$B,2,0),"-")</f>
        <v>-</v>
      </c>
      <c r="E1024" s="56" t="str">
        <f t="shared" si="61"/>
        <v>-</v>
      </c>
      <c r="F1024" s="49" t="str">
        <f t="shared" si="62"/>
        <v>-</v>
      </c>
      <c r="G1024" s="49" t="str">
        <f t="shared" si="63"/>
        <v>-</v>
      </c>
      <c r="H1024" s="54" t="str">
        <f t="shared" si="64"/>
        <v>请在此位置填入税率</v>
      </c>
    </row>
    <row r="1025" s="40" customFormat="1" spans="1:8">
      <c r="A1025" s="41"/>
      <c r="B1025" s="41"/>
      <c r="C1025" s="41"/>
      <c r="D1025" s="49" t="str">
        <f>IFERROR(VLOOKUP($C1025,商品分类目录查找!$A:$B,2,0),"-")</f>
        <v>-</v>
      </c>
      <c r="E1025" s="56" t="str">
        <f t="shared" si="61"/>
        <v>-</v>
      </c>
      <c r="F1025" s="49" t="str">
        <f t="shared" si="62"/>
        <v>-</v>
      </c>
      <c r="G1025" s="49" t="str">
        <f t="shared" si="63"/>
        <v>-</v>
      </c>
      <c r="H1025" s="54" t="str">
        <f t="shared" si="64"/>
        <v>请在此位置填入税率</v>
      </c>
    </row>
    <row r="1026" s="40" customFormat="1" spans="1:8">
      <c r="A1026" s="41"/>
      <c r="B1026" s="41"/>
      <c r="C1026" s="41"/>
      <c r="D1026" s="49" t="str">
        <f>IFERROR(VLOOKUP($C1026,商品分类目录查找!$A:$B,2,0),"-")</f>
        <v>-</v>
      </c>
      <c r="E1026" s="56" t="str">
        <f t="shared" ref="E1026:E1089" si="65">LEFT(D1026,4)</f>
        <v>-</v>
      </c>
      <c r="F1026" s="49" t="str">
        <f t="shared" ref="F1026:F1089" si="66">LEFT($D1026,3)</f>
        <v>-</v>
      </c>
      <c r="G1026" s="49" t="str">
        <f t="shared" ref="G1026:G1089" si="67">LEFT($D1026,2)</f>
        <v>-</v>
      </c>
      <c r="H1026" s="54" t="str">
        <f t="shared" si="64"/>
        <v>请在此位置填入税率</v>
      </c>
    </row>
    <row r="1027" s="40" customFormat="1" spans="1:8">
      <c r="A1027" s="41"/>
      <c r="B1027" s="41"/>
      <c r="C1027" s="41"/>
      <c r="D1027" s="49" t="str">
        <f>IFERROR(VLOOKUP($C1027,商品分类目录查找!$A:$B,2,0),"-")</f>
        <v>-</v>
      </c>
      <c r="E1027" s="56" t="str">
        <f t="shared" si="65"/>
        <v>-</v>
      </c>
      <c r="F1027" s="49" t="str">
        <f t="shared" si="66"/>
        <v>-</v>
      </c>
      <c r="G1027" s="49" t="str">
        <f t="shared" si="67"/>
        <v>-</v>
      </c>
      <c r="H1027" s="54" t="str">
        <f t="shared" si="64"/>
        <v>请在此位置填入税率</v>
      </c>
    </row>
    <row r="1028" s="40" customFormat="1" spans="1:8">
      <c r="A1028" s="41"/>
      <c r="B1028" s="41"/>
      <c r="C1028" s="41"/>
      <c r="D1028" s="49" t="str">
        <f>IFERROR(VLOOKUP($C1028,商品分类目录查找!$A:$B,2,0),"-")</f>
        <v>-</v>
      </c>
      <c r="E1028" s="56" t="str">
        <f t="shared" si="65"/>
        <v>-</v>
      </c>
      <c r="F1028" s="49" t="str">
        <f t="shared" si="66"/>
        <v>-</v>
      </c>
      <c r="G1028" s="49" t="str">
        <f t="shared" si="67"/>
        <v>-</v>
      </c>
      <c r="H1028" s="54" t="str">
        <f t="shared" si="64"/>
        <v>请在此位置填入税率</v>
      </c>
    </row>
    <row r="1029" s="40" customFormat="1" spans="1:8">
      <c r="A1029" s="41"/>
      <c r="B1029" s="41"/>
      <c r="C1029" s="41"/>
      <c r="D1029" s="49" t="str">
        <f>IFERROR(VLOOKUP($C1029,商品分类目录查找!$A:$B,2,0),"-")</f>
        <v>-</v>
      </c>
      <c r="E1029" s="56" t="str">
        <f t="shared" si="65"/>
        <v>-</v>
      </c>
      <c r="F1029" s="49" t="str">
        <f t="shared" si="66"/>
        <v>-</v>
      </c>
      <c r="G1029" s="49" t="str">
        <f t="shared" si="67"/>
        <v>-</v>
      </c>
      <c r="H1029" s="54" t="str">
        <f t="shared" si="64"/>
        <v>请在此位置填入税率</v>
      </c>
    </row>
    <row r="1030" s="40" customFormat="1" spans="1:8">
      <c r="A1030" s="41"/>
      <c r="B1030" s="41"/>
      <c r="C1030" s="41"/>
      <c r="D1030" s="49" t="str">
        <f>IFERROR(VLOOKUP($C1030,商品分类目录查找!$A:$B,2,0),"-")</f>
        <v>-</v>
      </c>
      <c r="E1030" s="56" t="str">
        <f t="shared" si="65"/>
        <v>-</v>
      </c>
      <c r="F1030" s="49" t="str">
        <f t="shared" si="66"/>
        <v>-</v>
      </c>
      <c r="G1030" s="49" t="str">
        <f t="shared" si="67"/>
        <v>-</v>
      </c>
      <c r="H1030" s="54" t="str">
        <f t="shared" si="64"/>
        <v>请在此位置填入税率</v>
      </c>
    </row>
    <row r="1031" s="40" customFormat="1" spans="1:8">
      <c r="A1031" s="41"/>
      <c r="B1031" s="41"/>
      <c r="C1031" s="41"/>
      <c r="D1031" s="49" t="str">
        <f>IFERROR(VLOOKUP($C1031,商品分类目录查找!$A:$B,2,0),"-")</f>
        <v>-</v>
      </c>
      <c r="E1031" s="56" t="str">
        <f t="shared" si="65"/>
        <v>-</v>
      </c>
      <c r="F1031" s="49" t="str">
        <f t="shared" si="66"/>
        <v>-</v>
      </c>
      <c r="G1031" s="49" t="str">
        <f t="shared" si="67"/>
        <v>-</v>
      </c>
      <c r="H1031" s="54" t="str">
        <f t="shared" si="64"/>
        <v>请在此位置填入税率</v>
      </c>
    </row>
    <row r="1032" s="40" customFormat="1" spans="1:8">
      <c r="A1032" s="41"/>
      <c r="B1032" s="41"/>
      <c r="C1032" s="41"/>
      <c r="D1032" s="49" t="str">
        <f>IFERROR(VLOOKUP($C1032,商品分类目录查找!$A:$B,2,0),"-")</f>
        <v>-</v>
      </c>
      <c r="E1032" s="56" t="str">
        <f t="shared" si="65"/>
        <v>-</v>
      </c>
      <c r="F1032" s="49" t="str">
        <f t="shared" si="66"/>
        <v>-</v>
      </c>
      <c r="G1032" s="49" t="str">
        <f t="shared" si="67"/>
        <v>-</v>
      </c>
      <c r="H1032" s="54" t="str">
        <f t="shared" si="64"/>
        <v>请在此位置填入税率</v>
      </c>
    </row>
    <row r="1033" s="40" customFormat="1" spans="1:8">
      <c r="A1033" s="41"/>
      <c r="B1033" s="41"/>
      <c r="C1033" s="41"/>
      <c r="D1033" s="49" t="str">
        <f>IFERROR(VLOOKUP($C1033,商品分类目录查找!$A:$B,2,0),"-")</f>
        <v>-</v>
      </c>
      <c r="E1033" s="56" t="str">
        <f t="shared" si="65"/>
        <v>-</v>
      </c>
      <c r="F1033" s="49" t="str">
        <f t="shared" si="66"/>
        <v>-</v>
      </c>
      <c r="G1033" s="49" t="str">
        <f t="shared" si="67"/>
        <v>-</v>
      </c>
      <c r="H1033" s="54" t="str">
        <f t="shared" si="64"/>
        <v>请在此位置填入税率</v>
      </c>
    </row>
    <row r="1034" s="40" customFormat="1" spans="1:8">
      <c r="A1034" s="41"/>
      <c r="B1034" s="41"/>
      <c r="C1034" s="41"/>
      <c r="D1034" s="49" t="str">
        <f>IFERROR(VLOOKUP($C1034,商品分类目录查找!$A:$B,2,0),"-")</f>
        <v>-</v>
      </c>
      <c r="E1034" s="56" t="str">
        <f t="shared" si="65"/>
        <v>-</v>
      </c>
      <c r="F1034" s="49" t="str">
        <f t="shared" si="66"/>
        <v>-</v>
      </c>
      <c r="G1034" s="49" t="str">
        <f t="shared" si="67"/>
        <v>-</v>
      </c>
      <c r="H1034" s="54" t="str">
        <f t="shared" si="64"/>
        <v>请在此位置填入税率</v>
      </c>
    </row>
    <row r="1035" s="40" customFormat="1" spans="1:8">
      <c r="A1035" s="41"/>
      <c r="B1035" s="41"/>
      <c r="C1035" s="41"/>
      <c r="D1035" s="49" t="str">
        <f>IFERROR(VLOOKUP($C1035,商品分类目录查找!$A:$B,2,0),"-")</f>
        <v>-</v>
      </c>
      <c r="E1035" s="56" t="str">
        <f t="shared" si="65"/>
        <v>-</v>
      </c>
      <c r="F1035" s="49" t="str">
        <f t="shared" si="66"/>
        <v>-</v>
      </c>
      <c r="G1035" s="49" t="str">
        <f t="shared" si="67"/>
        <v>-</v>
      </c>
      <c r="H1035" s="54" t="str">
        <f t="shared" si="64"/>
        <v>请在此位置填入税率</v>
      </c>
    </row>
    <row r="1036" s="40" customFormat="1" spans="1:8">
      <c r="A1036" s="41"/>
      <c r="B1036" s="41"/>
      <c r="C1036" s="41"/>
      <c r="D1036" s="49" t="str">
        <f>IFERROR(VLOOKUP($C1036,商品分类目录查找!$A:$B,2,0),"-")</f>
        <v>-</v>
      </c>
      <c r="E1036" s="56" t="str">
        <f t="shared" si="65"/>
        <v>-</v>
      </c>
      <c r="F1036" s="49" t="str">
        <f t="shared" si="66"/>
        <v>-</v>
      </c>
      <c r="G1036" s="49" t="str">
        <f t="shared" si="67"/>
        <v>-</v>
      </c>
      <c r="H1036" s="54" t="str">
        <f t="shared" si="64"/>
        <v>请在此位置填入税率</v>
      </c>
    </row>
    <row r="1037" s="40" customFormat="1" spans="1:8">
      <c r="A1037" s="41"/>
      <c r="B1037" s="41"/>
      <c r="C1037" s="41"/>
      <c r="D1037" s="49" t="str">
        <f>IFERROR(VLOOKUP($C1037,商品分类目录查找!$A:$B,2,0),"-")</f>
        <v>-</v>
      </c>
      <c r="E1037" s="56" t="str">
        <f t="shared" si="65"/>
        <v>-</v>
      </c>
      <c r="F1037" s="49" t="str">
        <f t="shared" si="66"/>
        <v>-</v>
      </c>
      <c r="G1037" s="49" t="str">
        <f t="shared" si="67"/>
        <v>-</v>
      </c>
      <c r="H1037" s="54" t="str">
        <f t="shared" si="64"/>
        <v>请在此位置填入税率</v>
      </c>
    </row>
    <row r="1038" s="40" customFormat="1" spans="1:8">
      <c r="A1038" s="41"/>
      <c r="B1038" s="41"/>
      <c r="C1038" s="41"/>
      <c r="D1038" s="49" t="str">
        <f>IFERROR(VLOOKUP($C1038,商品分类目录查找!$A:$B,2,0),"-")</f>
        <v>-</v>
      </c>
      <c r="E1038" s="56" t="str">
        <f t="shared" si="65"/>
        <v>-</v>
      </c>
      <c r="F1038" s="49" t="str">
        <f t="shared" si="66"/>
        <v>-</v>
      </c>
      <c r="G1038" s="49" t="str">
        <f t="shared" si="67"/>
        <v>-</v>
      </c>
      <c r="H1038" s="54" t="str">
        <f t="shared" si="64"/>
        <v>请在此位置填入税率</v>
      </c>
    </row>
    <row r="1039" s="40" customFormat="1" spans="1:8">
      <c r="A1039" s="41"/>
      <c r="B1039" s="41"/>
      <c r="C1039" s="41"/>
      <c r="D1039" s="49" t="str">
        <f>IFERROR(VLOOKUP($C1039,商品分类目录查找!$A:$B,2,0),"-")</f>
        <v>-</v>
      </c>
      <c r="E1039" s="56" t="str">
        <f t="shared" si="65"/>
        <v>-</v>
      </c>
      <c r="F1039" s="49" t="str">
        <f t="shared" si="66"/>
        <v>-</v>
      </c>
      <c r="G1039" s="49" t="str">
        <f t="shared" si="67"/>
        <v>-</v>
      </c>
      <c r="H1039" s="54" t="str">
        <f t="shared" ref="H1039:H1102" si="68">IF(B1039="","请在此位置填入税率","-")</f>
        <v>请在此位置填入税率</v>
      </c>
    </row>
    <row r="1040" s="40" customFormat="1" spans="1:8">
      <c r="A1040" s="41"/>
      <c r="B1040" s="41"/>
      <c r="C1040" s="41"/>
      <c r="D1040" s="49" t="str">
        <f>IFERROR(VLOOKUP($C1040,商品分类目录查找!$A:$B,2,0),"-")</f>
        <v>-</v>
      </c>
      <c r="E1040" s="56" t="str">
        <f t="shared" si="65"/>
        <v>-</v>
      </c>
      <c r="F1040" s="49" t="str">
        <f t="shared" si="66"/>
        <v>-</v>
      </c>
      <c r="G1040" s="49" t="str">
        <f t="shared" si="67"/>
        <v>-</v>
      </c>
      <c r="H1040" s="54" t="str">
        <f t="shared" si="68"/>
        <v>请在此位置填入税率</v>
      </c>
    </row>
    <row r="1041" s="40" customFormat="1" spans="1:8">
      <c r="A1041" s="41"/>
      <c r="B1041" s="41"/>
      <c r="C1041" s="41"/>
      <c r="D1041" s="49" t="str">
        <f>IFERROR(VLOOKUP($C1041,商品分类目录查找!$A:$B,2,0),"-")</f>
        <v>-</v>
      </c>
      <c r="E1041" s="56" t="str">
        <f t="shared" si="65"/>
        <v>-</v>
      </c>
      <c r="F1041" s="49" t="str">
        <f t="shared" si="66"/>
        <v>-</v>
      </c>
      <c r="G1041" s="49" t="str">
        <f t="shared" si="67"/>
        <v>-</v>
      </c>
      <c r="H1041" s="54" t="str">
        <f t="shared" si="68"/>
        <v>请在此位置填入税率</v>
      </c>
    </row>
    <row r="1042" s="40" customFormat="1" spans="1:8">
      <c r="A1042" s="41"/>
      <c r="B1042" s="41"/>
      <c r="C1042" s="41"/>
      <c r="D1042" s="49" t="str">
        <f>IFERROR(VLOOKUP($C1042,商品分类目录查找!$A:$B,2,0),"-")</f>
        <v>-</v>
      </c>
      <c r="E1042" s="56" t="str">
        <f t="shared" si="65"/>
        <v>-</v>
      </c>
      <c r="F1042" s="49" t="str">
        <f t="shared" si="66"/>
        <v>-</v>
      </c>
      <c r="G1042" s="49" t="str">
        <f t="shared" si="67"/>
        <v>-</v>
      </c>
      <c r="H1042" s="54" t="str">
        <f t="shared" si="68"/>
        <v>请在此位置填入税率</v>
      </c>
    </row>
    <row r="1043" s="40" customFormat="1" spans="1:8">
      <c r="A1043" s="41"/>
      <c r="B1043" s="41"/>
      <c r="C1043" s="41"/>
      <c r="D1043" s="49" t="str">
        <f>IFERROR(VLOOKUP($C1043,商品分类目录查找!$A:$B,2,0),"-")</f>
        <v>-</v>
      </c>
      <c r="E1043" s="56" t="str">
        <f t="shared" si="65"/>
        <v>-</v>
      </c>
      <c r="F1043" s="49" t="str">
        <f t="shared" si="66"/>
        <v>-</v>
      </c>
      <c r="G1043" s="49" t="str">
        <f t="shared" si="67"/>
        <v>-</v>
      </c>
      <c r="H1043" s="54" t="str">
        <f t="shared" si="68"/>
        <v>请在此位置填入税率</v>
      </c>
    </row>
    <row r="1044" s="40" customFormat="1" spans="1:8">
      <c r="A1044" s="41"/>
      <c r="B1044" s="41"/>
      <c r="C1044" s="41"/>
      <c r="D1044" s="49" t="str">
        <f>IFERROR(VLOOKUP($C1044,商品分类目录查找!$A:$B,2,0),"-")</f>
        <v>-</v>
      </c>
      <c r="E1044" s="56" t="str">
        <f t="shared" si="65"/>
        <v>-</v>
      </c>
      <c r="F1044" s="49" t="str">
        <f t="shared" si="66"/>
        <v>-</v>
      </c>
      <c r="G1044" s="49" t="str">
        <f t="shared" si="67"/>
        <v>-</v>
      </c>
      <c r="H1044" s="54" t="str">
        <f t="shared" si="68"/>
        <v>请在此位置填入税率</v>
      </c>
    </row>
    <row r="1045" s="40" customFormat="1" spans="1:8">
      <c r="A1045" s="41"/>
      <c r="B1045" s="41"/>
      <c r="C1045" s="41"/>
      <c r="D1045" s="49" t="str">
        <f>IFERROR(VLOOKUP($C1045,商品分类目录查找!$A:$B,2,0),"-")</f>
        <v>-</v>
      </c>
      <c r="E1045" s="56" t="str">
        <f t="shared" si="65"/>
        <v>-</v>
      </c>
      <c r="F1045" s="49" t="str">
        <f t="shared" si="66"/>
        <v>-</v>
      </c>
      <c r="G1045" s="49" t="str">
        <f t="shared" si="67"/>
        <v>-</v>
      </c>
      <c r="H1045" s="54" t="str">
        <f t="shared" si="68"/>
        <v>请在此位置填入税率</v>
      </c>
    </row>
    <row r="1046" s="40" customFormat="1" spans="1:8">
      <c r="A1046" s="41"/>
      <c r="B1046" s="41"/>
      <c r="C1046" s="41"/>
      <c r="D1046" s="49" t="str">
        <f>IFERROR(VLOOKUP($C1046,商品分类目录查找!$A:$B,2,0),"-")</f>
        <v>-</v>
      </c>
      <c r="E1046" s="56" t="str">
        <f t="shared" si="65"/>
        <v>-</v>
      </c>
      <c r="F1046" s="49" t="str">
        <f t="shared" si="66"/>
        <v>-</v>
      </c>
      <c r="G1046" s="49" t="str">
        <f t="shared" si="67"/>
        <v>-</v>
      </c>
      <c r="H1046" s="54" t="str">
        <f t="shared" si="68"/>
        <v>请在此位置填入税率</v>
      </c>
    </row>
    <row r="1047" s="40" customFormat="1" spans="1:8">
      <c r="A1047" s="41"/>
      <c r="B1047" s="41"/>
      <c r="C1047" s="41"/>
      <c r="D1047" s="49" t="str">
        <f>IFERROR(VLOOKUP($C1047,商品分类目录查找!$A:$B,2,0),"-")</f>
        <v>-</v>
      </c>
      <c r="E1047" s="56" t="str">
        <f t="shared" si="65"/>
        <v>-</v>
      </c>
      <c r="F1047" s="49" t="str">
        <f t="shared" si="66"/>
        <v>-</v>
      </c>
      <c r="G1047" s="49" t="str">
        <f t="shared" si="67"/>
        <v>-</v>
      </c>
      <c r="H1047" s="54" t="str">
        <f t="shared" si="68"/>
        <v>请在此位置填入税率</v>
      </c>
    </row>
    <row r="1048" s="40" customFormat="1" spans="1:8">
      <c r="A1048" s="41"/>
      <c r="B1048" s="41"/>
      <c r="C1048" s="41"/>
      <c r="D1048" s="49" t="str">
        <f>IFERROR(VLOOKUP($C1048,商品分类目录查找!$A:$B,2,0),"-")</f>
        <v>-</v>
      </c>
      <c r="E1048" s="56" t="str">
        <f t="shared" si="65"/>
        <v>-</v>
      </c>
      <c r="F1048" s="49" t="str">
        <f t="shared" si="66"/>
        <v>-</v>
      </c>
      <c r="G1048" s="49" t="str">
        <f t="shared" si="67"/>
        <v>-</v>
      </c>
      <c r="H1048" s="54" t="str">
        <f t="shared" si="68"/>
        <v>请在此位置填入税率</v>
      </c>
    </row>
    <row r="1049" s="40" customFormat="1" spans="1:8">
      <c r="A1049" s="41"/>
      <c r="B1049" s="41"/>
      <c r="C1049" s="41"/>
      <c r="D1049" s="49" t="str">
        <f>IFERROR(VLOOKUP($C1049,商品分类目录查找!$A:$B,2,0),"-")</f>
        <v>-</v>
      </c>
      <c r="E1049" s="56" t="str">
        <f t="shared" si="65"/>
        <v>-</v>
      </c>
      <c r="F1049" s="49" t="str">
        <f t="shared" si="66"/>
        <v>-</v>
      </c>
      <c r="G1049" s="49" t="str">
        <f t="shared" si="67"/>
        <v>-</v>
      </c>
      <c r="H1049" s="54" t="str">
        <f t="shared" si="68"/>
        <v>请在此位置填入税率</v>
      </c>
    </row>
    <row r="1050" s="40" customFormat="1" spans="1:8">
      <c r="A1050" s="41"/>
      <c r="B1050" s="41"/>
      <c r="C1050" s="41"/>
      <c r="D1050" s="49" t="str">
        <f>IFERROR(VLOOKUP($C1050,商品分类目录查找!$A:$B,2,0),"-")</f>
        <v>-</v>
      </c>
      <c r="E1050" s="56" t="str">
        <f t="shared" si="65"/>
        <v>-</v>
      </c>
      <c r="F1050" s="49" t="str">
        <f t="shared" si="66"/>
        <v>-</v>
      </c>
      <c r="G1050" s="49" t="str">
        <f t="shared" si="67"/>
        <v>-</v>
      </c>
      <c r="H1050" s="54" t="str">
        <f t="shared" si="68"/>
        <v>请在此位置填入税率</v>
      </c>
    </row>
    <row r="1051" s="40" customFormat="1" spans="1:8">
      <c r="A1051" s="41"/>
      <c r="B1051" s="41"/>
      <c r="C1051" s="41"/>
      <c r="D1051" s="49" t="str">
        <f>IFERROR(VLOOKUP($C1051,商品分类目录查找!$A:$B,2,0),"-")</f>
        <v>-</v>
      </c>
      <c r="E1051" s="56" t="str">
        <f t="shared" si="65"/>
        <v>-</v>
      </c>
      <c r="F1051" s="49" t="str">
        <f t="shared" si="66"/>
        <v>-</v>
      </c>
      <c r="G1051" s="49" t="str">
        <f t="shared" si="67"/>
        <v>-</v>
      </c>
      <c r="H1051" s="54" t="str">
        <f t="shared" si="68"/>
        <v>请在此位置填入税率</v>
      </c>
    </row>
    <row r="1052" s="40" customFormat="1" spans="1:8">
      <c r="A1052" s="41"/>
      <c r="B1052" s="41"/>
      <c r="C1052" s="41"/>
      <c r="D1052" s="49" t="str">
        <f>IFERROR(VLOOKUP($C1052,商品分类目录查找!$A:$B,2,0),"-")</f>
        <v>-</v>
      </c>
      <c r="E1052" s="56" t="str">
        <f t="shared" si="65"/>
        <v>-</v>
      </c>
      <c r="F1052" s="49" t="str">
        <f t="shared" si="66"/>
        <v>-</v>
      </c>
      <c r="G1052" s="49" t="str">
        <f t="shared" si="67"/>
        <v>-</v>
      </c>
      <c r="H1052" s="54" t="str">
        <f t="shared" si="68"/>
        <v>请在此位置填入税率</v>
      </c>
    </row>
    <row r="1053" s="40" customFormat="1" spans="1:8">
      <c r="A1053" s="41"/>
      <c r="B1053" s="41"/>
      <c r="C1053" s="41"/>
      <c r="D1053" s="49" t="str">
        <f>IFERROR(VLOOKUP($C1053,商品分类目录查找!$A:$B,2,0),"-")</f>
        <v>-</v>
      </c>
      <c r="E1053" s="56" t="str">
        <f t="shared" si="65"/>
        <v>-</v>
      </c>
      <c r="F1053" s="49" t="str">
        <f t="shared" si="66"/>
        <v>-</v>
      </c>
      <c r="G1053" s="49" t="str">
        <f t="shared" si="67"/>
        <v>-</v>
      </c>
      <c r="H1053" s="54" t="str">
        <f t="shared" si="68"/>
        <v>请在此位置填入税率</v>
      </c>
    </row>
    <row r="1054" s="40" customFormat="1" spans="1:8">
      <c r="A1054" s="41"/>
      <c r="B1054" s="41"/>
      <c r="C1054" s="41"/>
      <c r="D1054" s="49" t="str">
        <f>IFERROR(VLOOKUP($C1054,商品分类目录查找!$A:$B,2,0),"-")</f>
        <v>-</v>
      </c>
      <c r="E1054" s="56" t="str">
        <f t="shared" si="65"/>
        <v>-</v>
      </c>
      <c r="F1054" s="49" t="str">
        <f t="shared" si="66"/>
        <v>-</v>
      </c>
      <c r="G1054" s="49" t="str">
        <f t="shared" si="67"/>
        <v>-</v>
      </c>
      <c r="H1054" s="54" t="str">
        <f t="shared" si="68"/>
        <v>请在此位置填入税率</v>
      </c>
    </row>
    <row r="1055" s="40" customFormat="1" spans="1:8">
      <c r="A1055" s="41"/>
      <c r="B1055" s="41"/>
      <c r="C1055" s="41"/>
      <c r="D1055" s="49" t="str">
        <f>IFERROR(VLOOKUP($C1055,商品分类目录查找!$A:$B,2,0),"-")</f>
        <v>-</v>
      </c>
      <c r="E1055" s="56" t="str">
        <f t="shared" si="65"/>
        <v>-</v>
      </c>
      <c r="F1055" s="49" t="str">
        <f t="shared" si="66"/>
        <v>-</v>
      </c>
      <c r="G1055" s="49" t="str">
        <f t="shared" si="67"/>
        <v>-</v>
      </c>
      <c r="H1055" s="54" t="str">
        <f t="shared" si="68"/>
        <v>请在此位置填入税率</v>
      </c>
    </row>
    <row r="1056" s="40" customFormat="1" spans="1:8">
      <c r="A1056" s="41"/>
      <c r="B1056" s="41"/>
      <c r="C1056" s="41"/>
      <c r="D1056" s="49" t="str">
        <f>IFERROR(VLOOKUP($C1056,商品分类目录查找!$A:$B,2,0),"-")</f>
        <v>-</v>
      </c>
      <c r="E1056" s="56" t="str">
        <f t="shared" si="65"/>
        <v>-</v>
      </c>
      <c r="F1056" s="49" t="str">
        <f t="shared" si="66"/>
        <v>-</v>
      </c>
      <c r="G1056" s="49" t="str">
        <f t="shared" si="67"/>
        <v>-</v>
      </c>
      <c r="H1056" s="54" t="str">
        <f t="shared" si="68"/>
        <v>请在此位置填入税率</v>
      </c>
    </row>
    <row r="1057" s="40" customFormat="1" spans="1:8">
      <c r="A1057" s="41"/>
      <c r="B1057" s="41"/>
      <c r="C1057" s="41"/>
      <c r="D1057" s="49" t="str">
        <f>IFERROR(VLOOKUP($C1057,商品分类目录查找!$A:$B,2,0),"-")</f>
        <v>-</v>
      </c>
      <c r="E1057" s="56" t="str">
        <f t="shared" si="65"/>
        <v>-</v>
      </c>
      <c r="F1057" s="49" t="str">
        <f t="shared" si="66"/>
        <v>-</v>
      </c>
      <c r="G1057" s="49" t="str">
        <f t="shared" si="67"/>
        <v>-</v>
      </c>
      <c r="H1057" s="54" t="str">
        <f t="shared" si="68"/>
        <v>请在此位置填入税率</v>
      </c>
    </row>
    <row r="1058" s="40" customFormat="1" spans="1:8">
      <c r="A1058" s="41"/>
      <c r="B1058" s="41"/>
      <c r="C1058" s="41"/>
      <c r="D1058" s="49" t="str">
        <f>IFERROR(VLOOKUP($C1058,商品分类目录查找!$A:$B,2,0),"-")</f>
        <v>-</v>
      </c>
      <c r="E1058" s="56" t="str">
        <f t="shared" si="65"/>
        <v>-</v>
      </c>
      <c r="F1058" s="49" t="str">
        <f t="shared" si="66"/>
        <v>-</v>
      </c>
      <c r="G1058" s="49" t="str">
        <f t="shared" si="67"/>
        <v>-</v>
      </c>
      <c r="H1058" s="54" t="str">
        <f t="shared" si="68"/>
        <v>请在此位置填入税率</v>
      </c>
    </row>
    <row r="1059" s="40" customFormat="1" spans="1:8">
      <c r="A1059" s="41"/>
      <c r="B1059" s="41"/>
      <c r="C1059" s="41"/>
      <c r="D1059" s="49" t="str">
        <f>IFERROR(VLOOKUP($C1059,商品分类目录查找!$A:$B,2,0),"-")</f>
        <v>-</v>
      </c>
      <c r="E1059" s="56" t="str">
        <f t="shared" si="65"/>
        <v>-</v>
      </c>
      <c r="F1059" s="49" t="str">
        <f t="shared" si="66"/>
        <v>-</v>
      </c>
      <c r="G1059" s="49" t="str">
        <f t="shared" si="67"/>
        <v>-</v>
      </c>
      <c r="H1059" s="54" t="str">
        <f t="shared" si="68"/>
        <v>请在此位置填入税率</v>
      </c>
    </row>
    <row r="1060" s="40" customFormat="1" spans="1:8">
      <c r="A1060" s="41"/>
      <c r="B1060" s="41"/>
      <c r="C1060" s="41"/>
      <c r="D1060" s="49" t="str">
        <f>IFERROR(VLOOKUP($C1060,商品分类目录查找!$A:$B,2,0),"-")</f>
        <v>-</v>
      </c>
      <c r="E1060" s="56" t="str">
        <f t="shared" si="65"/>
        <v>-</v>
      </c>
      <c r="F1060" s="49" t="str">
        <f t="shared" si="66"/>
        <v>-</v>
      </c>
      <c r="G1060" s="49" t="str">
        <f t="shared" si="67"/>
        <v>-</v>
      </c>
      <c r="H1060" s="54" t="str">
        <f t="shared" si="68"/>
        <v>请在此位置填入税率</v>
      </c>
    </row>
    <row r="1061" s="40" customFormat="1" spans="1:8">
      <c r="A1061" s="41"/>
      <c r="B1061" s="41"/>
      <c r="C1061" s="41"/>
      <c r="D1061" s="49" t="str">
        <f>IFERROR(VLOOKUP($C1061,商品分类目录查找!$A:$B,2,0),"-")</f>
        <v>-</v>
      </c>
      <c r="E1061" s="56" t="str">
        <f t="shared" si="65"/>
        <v>-</v>
      </c>
      <c r="F1061" s="49" t="str">
        <f t="shared" si="66"/>
        <v>-</v>
      </c>
      <c r="G1061" s="49" t="str">
        <f t="shared" si="67"/>
        <v>-</v>
      </c>
      <c r="H1061" s="54" t="str">
        <f t="shared" si="68"/>
        <v>请在此位置填入税率</v>
      </c>
    </row>
    <row r="1062" s="40" customFormat="1" spans="1:8">
      <c r="A1062" s="41"/>
      <c r="B1062" s="41"/>
      <c r="C1062" s="41"/>
      <c r="D1062" s="49" t="str">
        <f>IFERROR(VLOOKUP($C1062,商品分类目录查找!$A:$B,2,0),"-")</f>
        <v>-</v>
      </c>
      <c r="E1062" s="56" t="str">
        <f t="shared" si="65"/>
        <v>-</v>
      </c>
      <c r="F1062" s="49" t="str">
        <f t="shared" si="66"/>
        <v>-</v>
      </c>
      <c r="G1062" s="49" t="str">
        <f t="shared" si="67"/>
        <v>-</v>
      </c>
      <c r="H1062" s="54" t="str">
        <f t="shared" si="68"/>
        <v>请在此位置填入税率</v>
      </c>
    </row>
    <row r="1063" s="40" customFormat="1" spans="1:8">
      <c r="A1063" s="41"/>
      <c r="B1063" s="41"/>
      <c r="C1063" s="41"/>
      <c r="D1063" s="49" t="str">
        <f>IFERROR(VLOOKUP($C1063,商品分类目录查找!$A:$B,2,0),"-")</f>
        <v>-</v>
      </c>
      <c r="E1063" s="56" t="str">
        <f t="shared" si="65"/>
        <v>-</v>
      </c>
      <c r="F1063" s="49" t="str">
        <f t="shared" si="66"/>
        <v>-</v>
      </c>
      <c r="G1063" s="49" t="str">
        <f t="shared" si="67"/>
        <v>-</v>
      </c>
      <c r="H1063" s="54" t="str">
        <f t="shared" si="68"/>
        <v>请在此位置填入税率</v>
      </c>
    </row>
    <row r="1064" s="40" customFormat="1" spans="1:8">
      <c r="A1064" s="41"/>
      <c r="B1064" s="41"/>
      <c r="C1064" s="41"/>
      <c r="D1064" s="49" t="str">
        <f>IFERROR(VLOOKUP($C1064,商品分类目录查找!$A:$B,2,0),"-")</f>
        <v>-</v>
      </c>
      <c r="E1064" s="56" t="str">
        <f t="shared" si="65"/>
        <v>-</v>
      </c>
      <c r="F1064" s="49" t="str">
        <f t="shared" si="66"/>
        <v>-</v>
      </c>
      <c r="G1064" s="49" t="str">
        <f t="shared" si="67"/>
        <v>-</v>
      </c>
      <c r="H1064" s="54" t="str">
        <f t="shared" si="68"/>
        <v>请在此位置填入税率</v>
      </c>
    </row>
    <row r="1065" s="40" customFormat="1" spans="1:8">
      <c r="A1065" s="41"/>
      <c r="B1065" s="41"/>
      <c r="C1065" s="41"/>
      <c r="D1065" s="49" t="str">
        <f>IFERROR(VLOOKUP($C1065,商品分类目录查找!$A:$B,2,0),"-")</f>
        <v>-</v>
      </c>
      <c r="E1065" s="56" t="str">
        <f t="shared" si="65"/>
        <v>-</v>
      </c>
      <c r="F1065" s="49" t="str">
        <f t="shared" si="66"/>
        <v>-</v>
      </c>
      <c r="G1065" s="49" t="str">
        <f t="shared" si="67"/>
        <v>-</v>
      </c>
      <c r="H1065" s="54" t="str">
        <f t="shared" si="68"/>
        <v>请在此位置填入税率</v>
      </c>
    </row>
    <row r="1066" s="40" customFormat="1" spans="1:8">
      <c r="A1066" s="41"/>
      <c r="B1066" s="41"/>
      <c r="C1066" s="41"/>
      <c r="D1066" s="49" t="str">
        <f>IFERROR(VLOOKUP($C1066,商品分类目录查找!$A:$B,2,0),"-")</f>
        <v>-</v>
      </c>
      <c r="E1066" s="56" t="str">
        <f t="shared" si="65"/>
        <v>-</v>
      </c>
      <c r="F1066" s="49" t="str">
        <f t="shared" si="66"/>
        <v>-</v>
      </c>
      <c r="G1066" s="49" t="str">
        <f t="shared" si="67"/>
        <v>-</v>
      </c>
      <c r="H1066" s="54" t="str">
        <f t="shared" si="68"/>
        <v>请在此位置填入税率</v>
      </c>
    </row>
    <row r="1067" s="40" customFormat="1" spans="1:8">
      <c r="A1067" s="41"/>
      <c r="B1067" s="41"/>
      <c r="C1067" s="41"/>
      <c r="D1067" s="49" t="str">
        <f>IFERROR(VLOOKUP($C1067,商品分类目录查找!$A:$B,2,0),"-")</f>
        <v>-</v>
      </c>
      <c r="E1067" s="56" t="str">
        <f t="shared" si="65"/>
        <v>-</v>
      </c>
      <c r="F1067" s="49" t="str">
        <f t="shared" si="66"/>
        <v>-</v>
      </c>
      <c r="G1067" s="49" t="str">
        <f t="shared" si="67"/>
        <v>-</v>
      </c>
      <c r="H1067" s="54" t="str">
        <f t="shared" si="68"/>
        <v>请在此位置填入税率</v>
      </c>
    </row>
    <row r="1068" s="40" customFormat="1" spans="1:8">
      <c r="A1068" s="41"/>
      <c r="B1068" s="41"/>
      <c r="C1068" s="41"/>
      <c r="D1068" s="49" t="str">
        <f>IFERROR(VLOOKUP($C1068,商品分类目录查找!$A:$B,2,0),"-")</f>
        <v>-</v>
      </c>
      <c r="E1068" s="56" t="str">
        <f t="shared" si="65"/>
        <v>-</v>
      </c>
      <c r="F1068" s="49" t="str">
        <f t="shared" si="66"/>
        <v>-</v>
      </c>
      <c r="G1068" s="49" t="str">
        <f t="shared" si="67"/>
        <v>-</v>
      </c>
      <c r="H1068" s="54" t="str">
        <f t="shared" si="68"/>
        <v>请在此位置填入税率</v>
      </c>
    </row>
    <row r="1069" s="40" customFormat="1" spans="1:8">
      <c r="A1069" s="41"/>
      <c r="B1069" s="41"/>
      <c r="C1069" s="41"/>
      <c r="D1069" s="49" t="str">
        <f>IFERROR(VLOOKUP($C1069,商品分类目录查找!$A:$B,2,0),"-")</f>
        <v>-</v>
      </c>
      <c r="E1069" s="56" t="str">
        <f t="shared" si="65"/>
        <v>-</v>
      </c>
      <c r="F1069" s="49" t="str">
        <f t="shared" si="66"/>
        <v>-</v>
      </c>
      <c r="G1069" s="49" t="str">
        <f t="shared" si="67"/>
        <v>-</v>
      </c>
      <c r="H1069" s="54" t="str">
        <f t="shared" si="68"/>
        <v>请在此位置填入税率</v>
      </c>
    </row>
    <row r="1070" s="40" customFormat="1" spans="1:8">
      <c r="A1070" s="41"/>
      <c r="B1070" s="41"/>
      <c r="C1070" s="41"/>
      <c r="D1070" s="49" t="str">
        <f>IFERROR(VLOOKUP($C1070,商品分类目录查找!$A:$B,2,0),"-")</f>
        <v>-</v>
      </c>
      <c r="E1070" s="56" t="str">
        <f t="shared" si="65"/>
        <v>-</v>
      </c>
      <c r="F1070" s="49" t="str">
        <f t="shared" si="66"/>
        <v>-</v>
      </c>
      <c r="G1070" s="49" t="str">
        <f t="shared" si="67"/>
        <v>-</v>
      </c>
      <c r="H1070" s="54" t="str">
        <f t="shared" si="68"/>
        <v>请在此位置填入税率</v>
      </c>
    </row>
    <row r="1071" s="40" customFormat="1" spans="1:8">
      <c r="A1071" s="41"/>
      <c r="B1071" s="41"/>
      <c r="C1071" s="41"/>
      <c r="D1071" s="49" t="str">
        <f>IFERROR(VLOOKUP($C1071,商品分类目录查找!$A:$B,2,0),"-")</f>
        <v>-</v>
      </c>
      <c r="E1071" s="56" t="str">
        <f t="shared" si="65"/>
        <v>-</v>
      </c>
      <c r="F1071" s="49" t="str">
        <f t="shared" si="66"/>
        <v>-</v>
      </c>
      <c r="G1071" s="49" t="str">
        <f t="shared" si="67"/>
        <v>-</v>
      </c>
      <c r="H1071" s="54" t="str">
        <f t="shared" si="68"/>
        <v>请在此位置填入税率</v>
      </c>
    </row>
    <row r="1072" s="40" customFormat="1" spans="1:8">
      <c r="A1072" s="41"/>
      <c r="B1072" s="41"/>
      <c r="C1072" s="41"/>
      <c r="D1072" s="49" t="str">
        <f>IFERROR(VLOOKUP($C1072,商品分类目录查找!$A:$B,2,0),"-")</f>
        <v>-</v>
      </c>
      <c r="E1072" s="56" t="str">
        <f t="shared" si="65"/>
        <v>-</v>
      </c>
      <c r="F1072" s="49" t="str">
        <f t="shared" si="66"/>
        <v>-</v>
      </c>
      <c r="G1072" s="49" t="str">
        <f t="shared" si="67"/>
        <v>-</v>
      </c>
      <c r="H1072" s="54" t="str">
        <f t="shared" si="68"/>
        <v>请在此位置填入税率</v>
      </c>
    </row>
    <row r="1073" s="40" customFormat="1" spans="1:8">
      <c r="A1073" s="41"/>
      <c r="B1073" s="41"/>
      <c r="C1073" s="41"/>
      <c r="D1073" s="49" t="str">
        <f>IFERROR(VLOOKUP($C1073,商品分类目录查找!$A:$B,2,0),"-")</f>
        <v>-</v>
      </c>
      <c r="E1073" s="56" t="str">
        <f t="shared" si="65"/>
        <v>-</v>
      </c>
      <c r="F1073" s="49" t="str">
        <f t="shared" si="66"/>
        <v>-</v>
      </c>
      <c r="G1073" s="49" t="str">
        <f t="shared" si="67"/>
        <v>-</v>
      </c>
      <c r="H1073" s="54" t="str">
        <f t="shared" si="68"/>
        <v>请在此位置填入税率</v>
      </c>
    </row>
    <row r="1074" s="40" customFormat="1" spans="1:8">
      <c r="A1074" s="41"/>
      <c r="B1074" s="41"/>
      <c r="C1074" s="41"/>
      <c r="D1074" s="49" t="str">
        <f>IFERROR(VLOOKUP($C1074,商品分类目录查找!$A:$B,2,0),"-")</f>
        <v>-</v>
      </c>
      <c r="E1074" s="56" t="str">
        <f t="shared" si="65"/>
        <v>-</v>
      </c>
      <c r="F1074" s="49" t="str">
        <f t="shared" si="66"/>
        <v>-</v>
      </c>
      <c r="G1074" s="49" t="str">
        <f t="shared" si="67"/>
        <v>-</v>
      </c>
      <c r="H1074" s="54" t="str">
        <f t="shared" si="68"/>
        <v>请在此位置填入税率</v>
      </c>
    </row>
    <row r="1075" s="40" customFormat="1" spans="1:8">
      <c r="A1075" s="41"/>
      <c r="B1075" s="41"/>
      <c r="C1075" s="41"/>
      <c r="D1075" s="49" t="str">
        <f>IFERROR(VLOOKUP($C1075,商品分类目录查找!$A:$B,2,0),"-")</f>
        <v>-</v>
      </c>
      <c r="E1075" s="56" t="str">
        <f t="shared" si="65"/>
        <v>-</v>
      </c>
      <c r="F1075" s="49" t="str">
        <f t="shared" si="66"/>
        <v>-</v>
      </c>
      <c r="G1075" s="49" t="str">
        <f t="shared" si="67"/>
        <v>-</v>
      </c>
      <c r="H1075" s="54" t="str">
        <f t="shared" si="68"/>
        <v>请在此位置填入税率</v>
      </c>
    </row>
    <row r="1076" s="40" customFormat="1" spans="1:8">
      <c r="A1076" s="41"/>
      <c r="B1076" s="41"/>
      <c r="C1076" s="41"/>
      <c r="D1076" s="49" t="str">
        <f>IFERROR(VLOOKUP($C1076,商品分类目录查找!$A:$B,2,0),"-")</f>
        <v>-</v>
      </c>
      <c r="E1076" s="56" t="str">
        <f t="shared" si="65"/>
        <v>-</v>
      </c>
      <c r="F1076" s="49" t="str">
        <f t="shared" si="66"/>
        <v>-</v>
      </c>
      <c r="G1076" s="49" t="str">
        <f t="shared" si="67"/>
        <v>-</v>
      </c>
      <c r="H1076" s="54" t="str">
        <f t="shared" si="68"/>
        <v>请在此位置填入税率</v>
      </c>
    </row>
    <row r="1077" s="40" customFormat="1" spans="1:8">
      <c r="A1077" s="41"/>
      <c r="B1077" s="41"/>
      <c r="C1077" s="41"/>
      <c r="D1077" s="49" t="str">
        <f>IFERROR(VLOOKUP($C1077,商品分类目录查找!$A:$B,2,0),"-")</f>
        <v>-</v>
      </c>
      <c r="E1077" s="56" t="str">
        <f t="shared" si="65"/>
        <v>-</v>
      </c>
      <c r="F1077" s="49" t="str">
        <f t="shared" si="66"/>
        <v>-</v>
      </c>
      <c r="G1077" s="49" t="str">
        <f t="shared" si="67"/>
        <v>-</v>
      </c>
      <c r="H1077" s="54" t="str">
        <f t="shared" si="68"/>
        <v>请在此位置填入税率</v>
      </c>
    </row>
    <row r="1078" s="40" customFormat="1" spans="1:8">
      <c r="A1078" s="41"/>
      <c r="B1078" s="41"/>
      <c r="C1078" s="41"/>
      <c r="D1078" s="49" t="str">
        <f>IFERROR(VLOOKUP($C1078,商品分类目录查找!$A:$B,2,0),"-")</f>
        <v>-</v>
      </c>
      <c r="E1078" s="56" t="str">
        <f t="shared" si="65"/>
        <v>-</v>
      </c>
      <c r="F1078" s="49" t="str">
        <f t="shared" si="66"/>
        <v>-</v>
      </c>
      <c r="G1078" s="49" t="str">
        <f t="shared" si="67"/>
        <v>-</v>
      </c>
      <c r="H1078" s="54" t="str">
        <f t="shared" si="68"/>
        <v>请在此位置填入税率</v>
      </c>
    </row>
    <row r="1079" s="40" customFormat="1" spans="1:8">
      <c r="A1079" s="41"/>
      <c r="B1079" s="41"/>
      <c r="C1079" s="41"/>
      <c r="D1079" s="49" t="str">
        <f>IFERROR(VLOOKUP($C1079,商品分类目录查找!$A:$B,2,0),"-")</f>
        <v>-</v>
      </c>
      <c r="E1079" s="56" t="str">
        <f t="shared" si="65"/>
        <v>-</v>
      </c>
      <c r="F1079" s="49" t="str">
        <f t="shared" si="66"/>
        <v>-</v>
      </c>
      <c r="G1079" s="49" t="str">
        <f t="shared" si="67"/>
        <v>-</v>
      </c>
      <c r="H1079" s="54" t="str">
        <f t="shared" si="68"/>
        <v>请在此位置填入税率</v>
      </c>
    </row>
    <row r="1080" s="40" customFormat="1" spans="1:8">
      <c r="A1080" s="41"/>
      <c r="B1080" s="41"/>
      <c r="C1080" s="41"/>
      <c r="D1080" s="49" t="str">
        <f>IFERROR(VLOOKUP($C1080,商品分类目录查找!$A:$B,2,0),"-")</f>
        <v>-</v>
      </c>
      <c r="E1080" s="56" t="str">
        <f t="shared" si="65"/>
        <v>-</v>
      </c>
      <c r="F1080" s="49" t="str">
        <f t="shared" si="66"/>
        <v>-</v>
      </c>
      <c r="G1080" s="49" t="str">
        <f t="shared" si="67"/>
        <v>-</v>
      </c>
      <c r="H1080" s="54" t="str">
        <f t="shared" si="68"/>
        <v>请在此位置填入税率</v>
      </c>
    </row>
    <row r="1081" s="40" customFormat="1" spans="1:8">
      <c r="A1081" s="41"/>
      <c r="B1081" s="41"/>
      <c r="C1081" s="41"/>
      <c r="D1081" s="49" t="str">
        <f>IFERROR(VLOOKUP($C1081,商品分类目录查找!$A:$B,2,0),"-")</f>
        <v>-</v>
      </c>
      <c r="E1081" s="56" t="str">
        <f t="shared" si="65"/>
        <v>-</v>
      </c>
      <c r="F1081" s="49" t="str">
        <f t="shared" si="66"/>
        <v>-</v>
      </c>
      <c r="G1081" s="49" t="str">
        <f t="shared" si="67"/>
        <v>-</v>
      </c>
      <c r="H1081" s="54" t="str">
        <f t="shared" si="68"/>
        <v>请在此位置填入税率</v>
      </c>
    </row>
    <row r="1082" s="40" customFormat="1" spans="1:8">
      <c r="A1082" s="41"/>
      <c r="B1082" s="41"/>
      <c r="C1082" s="41"/>
      <c r="D1082" s="49" t="str">
        <f>IFERROR(VLOOKUP($C1082,商品分类目录查找!$A:$B,2,0),"-")</f>
        <v>-</v>
      </c>
      <c r="E1082" s="56" t="str">
        <f t="shared" si="65"/>
        <v>-</v>
      </c>
      <c r="F1082" s="49" t="str">
        <f t="shared" si="66"/>
        <v>-</v>
      </c>
      <c r="G1082" s="49" t="str">
        <f t="shared" si="67"/>
        <v>-</v>
      </c>
      <c r="H1082" s="54" t="str">
        <f t="shared" si="68"/>
        <v>请在此位置填入税率</v>
      </c>
    </row>
    <row r="1083" s="40" customFormat="1" spans="1:8">
      <c r="A1083" s="41"/>
      <c r="B1083" s="41"/>
      <c r="C1083" s="41"/>
      <c r="D1083" s="49" t="str">
        <f>IFERROR(VLOOKUP($C1083,商品分类目录查找!$A:$B,2,0),"-")</f>
        <v>-</v>
      </c>
      <c r="E1083" s="56" t="str">
        <f t="shared" si="65"/>
        <v>-</v>
      </c>
      <c r="F1083" s="49" t="str">
        <f t="shared" si="66"/>
        <v>-</v>
      </c>
      <c r="G1083" s="49" t="str">
        <f t="shared" si="67"/>
        <v>-</v>
      </c>
      <c r="H1083" s="54" t="str">
        <f t="shared" si="68"/>
        <v>请在此位置填入税率</v>
      </c>
    </row>
    <row r="1084" s="40" customFormat="1" spans="1:8">
      <c r="A1084" s="41"/>
      <c r="B1084" s="41"/>
      <c r="C1084" s="41"/>
      <c r="D1084" s="49" t="str">
        <f>IFERROR(VLOOKUP($C1084,商品分类目录查找!$A:$B,2,0),"-")</f>
        <v>-</v>
      </c>
      <c r="E1084" s="56" t="str">
        <f t="shared" si="65"/>
        <v>-</v>
      </c>
      <c r="F1084" s="49" t="str">
        <f t="shared" si="66"/>
        <v>-</v>
      </c>
      <c r="G1084" s="49" t="str">
        <f t="shared" si="67"/>
        <v>-</v>
      </c>
      <c r="H1084" s="54" t="str">
        <f t="shared" si="68"/>
        <v>请在此位置填入税率</v>
      </c>
    </row>
    <row r="1085" s="40" customFormat="1" spans="1:8">
      <c r="A1085" s="41"/>
      <c r="B1085" s="41"/>
      <c r="C1085" s="41"/>
      <c r="D1085" s="49" t="str">
        <f>IFERROR(VLOOKUP($C1085,商品分类目录查找!$A:$B,2,0),"-")</f>
        <v>-</v>
      </c>
      <c r="E1085" s="56" t="str">
        <f t="shared" si="65"/>
        <v>-</v>
      </c>
      <c r="F1085" s="49" t="str">
        <f t="shared" si="66"/>
        <v>-</v>
      </c>
      <c r="G1085" s="49" t="str">
        <f t="shared" si="67"/>
        <v>-</v>
      </c>
      <c r="H1085" s="54" t="str">
        <f t="shared" si="68"/>
        <v>请在此位置填入税率</v>
      </c>
    </row>
    <row r="1086" s="40" customFormat="1" spans="1:8">
      <c r="A1086" s="41"/>
      <c r="B1086" s="41"/>
      <c r="C1086" s="41"/>
      <c r="D1086" s="49" t="str">
        <f>IFERROR(VLOOKUP($C1086,商品分类目录查找!$A:$B,2,0),"-")</f>
        <v>-</v>
      </c>
      <c r="E1086" s="56" t="str">
        <f t="shared" si="65"/>
        <v>-</v>
      </c>
      <c r="F1086" s="49" t="str">
        <f t="shared" si="66"/>
        <v>-</v>
      </c>
      <c r="G1086" s="49" t="str">
        <f t="shared" si="67"/>
        <v>-</v>
      </c>
      <c r="H1086" s="54" t="str">
        <f t="shared" si="68"/>
        <v>请在此位置填入税率</v>
      </c>
    </row>
    <row r="1087" s="40" customFormat="1" spans="1:8">
      <c r="A1087" s="41"/>
      <c r="B1087" s="41"/>
      <c r="C1087" s="41"/>
      <c r="D1087" s="49" t="str">
        <f>IFERROR(VLOOKUP($C1087,商品分类目录查找!$A:$B,2,0),"-")</f>
        <v>-</v>
      </c>
      <c r="E1087" s="56" t="str">
        <f t="shared" si="65"/>
        <v>-</v>
      </c>
      <c r="F1087" s="49" t="str">
        <f t="shared" si="66"/>
        <v>-</v>
      </c>
      <c r="G1087" s="49" t="str">
        <f t="shared" si="67"/>
        <v>-</v>
      </c>
      <c r="H1087" s="54" t="str">
        <f t="shared" si="68"/>
        <v>请在此位置填入税率</v>
      </c>
    </row>
    <row r="1088" s="40" customFormat="1" spans="1:8">
      <c r="A1088" s="41"/>
      <c r="B1088" s="41"/>
      <c r="C1088" s="41"/>
      <c r="D1088" s="49" t="str">
        <f>IFERROR(VLOOKUP($C1088,商品分类目录查找!$A:$B,2,0),"-")</f>
        <v>-</v>
      </c>
      <c r="E1088" s="56" t="str">
        <f t="shared" si="65"/>
        <v>-</v>
      </c>
      <c r="F1088" s="49" t="str">
        <f t="shared" si="66"/>
        <v>-</v>
      </c>
      <c r="G1088" s="49" t="str">
        <f t="shared" si="67"/>
        <v>-</v>
      </c>
      <c r="H1088" s="54" t="str">
        <f t="shared" si="68"/>
        <v>请在此位置填入税率</v>
      </c>
    </row>
    <row r="1089" s="40" customFormat="1" spans="1:8">
      <c r="A1089" s="41"/>
      <c r="B1089" s="41"/>
      <c r="C1089" s="41"/>
      <c r="D1089" s="49" t="str">
        <f>IFERROR(VLOOKUP($C1089,商品分类目录查找!$A:$B,2,0),"-")</f>
        <v>-</v>
      </c>
      <c r="E1089" s="56" t="str">
        <f t="shared" si="65"/>
        <v>-</v>
      </c>
      <c r="F1089" s="49" t="str">
        <f t="shared" si="66"/>
        <v>-</v>
      </c>
      <c r="G1089" s="49" t="str">
        <f t="shared" si="67"/>
        <v>-</v>
      </c>
      <c r="H1089" s="54" t="str">
        <f t="shared" si="68"/>
        <v>请在此位置填入税率</v>
      </c>
    </row>
    <row r="1090" s="40" customFormat="1" spans="1:8">
      <c r="A1090" s="41"/>
      <c r="B1090" s="41"/>
      <c r="C1090" s="41"/>
      <c r="D1090" s="49" t="str">
        <f>IFERROR(VLOOKUP($C1090,商品分类目录查找!$A:$B,2,0),"-")</f>
        <v>-</v>
      </c>
      <c r="E1090" s="56" t="str">
        <f t="shared" ref="E1090:E1153" si="69">LEFT(D1090,4)</f>
        <v>-</v>
      </c>
      <c r="F1090" s="49" t="str">
        <f t="shared" ref="F1090:F1153" si="70">LEFT($D1090,3)</f>
        <v>-</v>
      </c>
      <c r="G1090" s="49" t="str">
        <f t="shared" ref="G1090:G1153" si="71">LEFT($D1090,2)</f>
        <v>-</v>
      </c>
      <c r="H1090" s="54" t="str">
        <f t="shared" si="68"/>
        <v>请在此位置填入税率</v>
      </c>
    </row>
    <row r="1091" s="40" customFormat="1" spans="1:8">
      <c r="A1091" s="41"/>
      <c r="B1091" s="41"/>
      <c r="C1091" s="41"/>
      <c r="D1091" s="49" t="str">
        <f>IFERROR(VLOOKUP($C1091,商品分类目录查找!$A:$B,2,0),"-")</f>
        <v>-</v>
      </c>
      <c r="E1091" s="56" t="str">
        <f t="shared" si="69"/>
        <v>-</v>
      </c>
      <c r="F1091" s="49" t="str">
        <f t="shared" si="70"/>
        <v>-</v>
      </c>
      <c r="G1091" s="49" t="str">
        <f t="shared" si="71"/>
        <v>-</v>
      </c>
      <c r="H1091" s="54" t="str">
        <f t="shared" si="68"/>
        <v>请在此位置填入税率</v>
      </c>
    </row>
    <row r="1092" s="40" customFormat="1" spans="1:8">
      <c r="A1092" s="41"/>
      <c r="B1092" s="41"/>
      <c r="C1092" s="41"/>
      <c r="D1092" s="49" t="str">
        <f>IFERROR(VLOOKUP($C1092,商品分类目录查找!$A:$B,2,0),"-")</f>
        <v>-</v>
      </c>
      <c r="E1092" s="56" t="str">
        <f t="shared" si="69"/>
        <v>-</v>
      </c>
      <c r="F1092" s="49" t="str">
        <f t="shared" si="70"/>
        <v>-</v>
      </c>
      <c r="G1092" s="49" t="str">
        <f t="shared" si="71"/>
        <v>-</v>
      </c>
      <c r="H1092" s="54" t="str">
        <f t="shared" si="68"/>
        <v>请在此位置填入税率</v>
      </c>
    </row>
    <row r="1093" s="40" customFormat="1" spans="1:8">
      <c r="A1093" s="41"/>
      <c r="B1093" s="41"/>
      <c r="C1093" s="41"/>
      <c r="D1093" s="49" t="str">
        <f>IFERROR(VLOOKUP($C1093,商品分类目录查找!$A:$B,2,0),"-")</f>
        <v>-</v>
      </c>
      <c r="E1093" s="56" t="str">
        <f t="shared" si="69"/>
        <v>-</v>
      </c>
      <c r="F1093" s="49" t="str">
        <f t="shared" si="70"/>
        <v>-</v>
      </c>
      <c r="G1093" s="49" t="str">
        <f t="shared" si="71"/>
        <v>-</v>
      </c>
      <c r="H1093" s="54" t="str">
        <f t="shared" si="68"/>
        <v>请在此位置填入税率</v>
      </c>
    </row>
    <row r="1094" s="40" customFormat="1" spans="1:8">
      <c r="A1094" s="41"/>
      <c r="B1094" s="41"/>
      <c r="C1094" s="41"/>
      <c r="D1094" s="49" t="str">
        <f>IFERROR(VLOOKUP($C1094,商品分类目录查找!$A:$B,2,0),"-")</f>
        <v>-</v>
      </c>
      <c r="E1094" s="56" t="str">
        <f t="shared" si="69"/>
        <v>-</v>
      </c>
      <c r="F1094" s="49" t="str">
        <f t="shared" si="70"/>
        <v>-</v>
      </c>
      <c r="G1094" s="49" t="str">
        <f t="shared" si="71"/>
        <v>-</v>
      </c>
      <c r="H1094" s="54" t="str">
        <f t="shared" si="68"/>
        <v>请在此位置填入税率</v>
      </c>
    </row>
    <row r="1095" s="40" customFormat="1" spans="1:8">
      <c r="A1095" s="41"/>
      <c r="B1095" s="41"/>
      <c r="C1095" s="41"/>
      <c r="D1095" s="49" t="str">
        <f>IFERROR(VLOOKUP($C1095,商品分类目录查找!$A:$B,2,0),"-")</f>
        <v>-</v>
      </c>
      <c r="E1095" s="56" t="str">
        <f t="shared" si="69"/>
        <v>-</v>
      </c>
      <c r="F1095" s="49" t="str">
        <f t="shared" si="70"/>
        <v>-</v>
      </c>
      <c r="G1095" s="49" t="str">
        <f t="shared" si="71"/>
        <v>-</v>
      </c>
      <c r="H1095" s="54" t="str">
        <f t="shared" si="68"/>
        <v>请在此位置填入税率</v>
      </c>
    </row>
    <row r="1096" s="40" customFormat="1" spans="1:8">
      <c r="A1096" s="41"/>
      <c r="B1096" s="41"/>
      <c r="C1096" s="41"/>
      <c r="D1096" s="49" t="str">
        <f>IFERROR(VLOOKUP($C1096,商品分类目录查找!$A:$B,2,0),"-")</f>
        <v>-</v>
      </c>
      <c r="E1096" s="56" t="str">
        <f t="shared" si="69"/>
        <v>-</v>
      </c>
      <c r="F1096" s="49" t="str">
        <f t="shared" si="70"/>
        <v>-</v>
      </c>
      <c r="G1096" s="49" t="str">
        <f t="shared" si="71"/>
        <v>-</v>
      </c>
      <c r="H1096" s="54" t="str">
        <f t="shared" si="68"/>
        <v>请在此位置填入税率</v>
      </c>
    </row>
    <row r="1097" s="40" customFormat="1" spans="1:8">
      <c r="A1097" s="41"/>
      <c r="B1097" s="41"/>
      <c r="C1097" s="41"/>
      <c r="D1097" s="49" t="str">
        <f>IFERROR(VLOOKUP($C1097,商品分类目录查找!$A:$B,2,0),"-")</f>
        <v>-</v>
      </c>
      <c r="E1097" s="56" t="str">
        <f t="shared" si="69"/>
        <v>-</v>
      </c>
      <c r="F1097" s="49" t="str">
        <f t="shared" si="70"/>
        <v>-</v>
      </c>
      <c r="G1097" s="49" t="str">
        <f t="shared" si="71"/>
        <v>-</v>
      </c>
      <c r="H1097" s="54" t="str">
        <f t="shared" si="68"/>
        <v>请在此位置填入税率</v>
      </c>
    </row>
    <row r="1098" s="40" customFormat="1" spans="1:8">
      <c r="A1098" s="41"/>
      <c r="B1098" s="41"/>
      <c r="C1098" s="41"/>
      <c r="D1098" s="49" t="str">
        <f>IFERROR(VLOOKUP($C1098,商品分类目录查找!$A:$B,2,0),"-")</f>
        <v>-</v>
      </c>
      <c r="E1098" s="56" t="str">
        <f t="shared" si="69"/>
        <v>-</v>
      </c>
      <c r="F1098" s="49" t="str">
        <f t="shared" si="70"/>
        <v>-</v>
      </c>
      <c r="G1098" s="49" t="str">
        <f t="shared" si="71"/>
        <v>-</v>
      </c>
      <c r="H1098" s="54" t="str">
        <f t="shared" si="68"/>
        <v>请在此位置填入税率</v>
      </c>
    </row>
    <row r="1099" s="40" customFormat="1" spans="1:8">
      <c r="A1099" s="41"/>
      <c r="B1099" s="41"/>
      <c r="C1099" s="41"/>
      <c r="D1099" s="49" t="str">
        <f>IFERROR(VLOOKUP($C1099,商品分类目录查找!$A:$B,2,0),"-")</f>
        <v>-</v>
      </c>
      <c r="E1099" s="56" t="str">
        <f t="shared" si="69"/>
        <v>-</v>
      </c>
      <c r="F1099" s="49" t="str">
        <f t="shared" si="70"/>
        <v>-</v>
      </c>
      <c r="G1099" s="49" t="str">
        <f t="shared" si="71"/>
        <v>-</v>
      </c>
      <c r="H1099" s="54" t="str">
        <f t="shared" si="68"/>
        <v>请在此位置填入税率</v>
      </c>
    </row>
    <row r="1100" s="40" customFormat="1" spans="1:8">
      <c r="A1100" s="41"/>
      <c r="B1100" s="41"/>
      <c r="C1100" s="41"/>
      <c r="D1100" s="49" t="str">
        <f>IFERROR(VLOOKUP($C1100,商品分类目录查找!$A:$B,2,0),"-")</f>
        <v>-</v>
      </c>
      <c r="E1100" s="56" t="str">
        <f t="shared" si="69"/>
        <v>-</v>
      </c>
      <c r="F1100" s="49" t="str">
        <f t="shared" si="70"/>
        <v>-</v>
      </c>
      <c r="G1100" s="49" t="str">
        <f t="shared" si="71"/>
        <v>-</v>
      </c>
      <c r="H1100" s="54" t="str">
        <f t="shared" si="68"/>
        <v>请在此位置填入税率</v>
      </c>
    </row>
    <row r="1101" s="40" customFormat="1" spans="1:8">
      <c r="A1101" s="41"/>
      <c r="B1101" s="41"/>
      <c r="C1101" s="41"/>
      <c r="D1101" s="49" t="str">
        <f>IFERROR(VLOOKUP($C1101,商品分类目录查找!$A:$B,2,0),"-")</f>
        <v>-</v>
      </c>
      <c r="E1101" s="56" t="str">
        <f t="shared" si="69"/>
        <v>-</v>
      </c>
      <c r="F1101" s="49" t="str">
        <f t="shared" si="70"/>
        <v>-</v>
      </c>
      <c r="G1101" s="49" t="str">
        <f t="shared" si="71"/>
        <v>-</v>
      </c>
      <c r="H1101" s="54" t="str">
        <f t="shared" si="68"/>
        <v>请在此位置填入税率</v>
      </c>
    </row>
    <row r="1102" s="40" customFormat="1" spans="1:8">
      <c r="A1102" s="41"/>
      <c r="B1102" s="41"/>
      <c r="C1102" s="41"/>
      <c r="D1102" s="49" t="str">
        <f>IFERROR(VLOOKUP($C1102,商品分类目录查找!$A:$B,2,0),"-")</f>
        <v>-</v>
      </c>
      <c r="E1102" s="56" t="str">
        <f t="shared" si="69"/>
        <v>-</v>
      </c>
      <c r="F1102" s="49" t="str">
        <f t="shared" si="70"/>
        <v>-</v>
      </c>
      <c r="G1102" s="49" t="str">
        <f t="shared" si="71"/>
        <v>-</v>
      </c>
      <c r="H1102" s="54" t="str">
        <f t="shared" si="68"/>
        <v>请在此位置填入税率</v>
      </c>
    </row>
    <row r="1103" s="40" customFormat="1" spans="1:8">
      <c r="A1103" s="41"/>
      <c r="B1103" s="41"/>
      <c r="C1103" s="41"/>
      <c r="D1103" s="49" t="str">
        <f>IFERROR(VLOOKUP($C1103,商品分类目录查找!$A:$B,2,0),"-")</f>
        <v>-</v>
      </c>
      <c r="E1103" s="56" t="str">
        <f t="shared" si="69"/>
        <v>-</v>
      </c>
      <c r="F1103" s="49" t="str">
        <f t="shared" si="70"/>
        <v>-</v>
      </c>
      <c r="G1103" s="49" t="str">
        <f t="shared" si="71"/>
        <v>-</v>
      </c>
      <c r="H1103" s="54" t="str">
        <f t="shared" ref="H1103:H1166" si="72">IF(B1103="","请在此位置填入税率","-")</f>
        <v>请在此位置填入税率</v>
      </c>
    </row>
    <row r="1104" s="40" customFormat="1" spans="1:8">
      <c r="A1104" s="41"/>
      <c r="B1104" s="41"/>
      <c r="C1104" s="41"/>
      <c r="D1104" s="49" t="str">
        <f>IFERROR(VLOOKUP($C1104,商品分类目录查找!$A:$B,2,0),"-")</f>
        <v>-</v>
      </c>
      <c r="E1104" s="56" t="str">
        <f t="shared" si="69"/>
        <v>-</v>
      </c>
      <c r="F1104" s="49" t="str">
        <f t="shared" si="70"/>
        <v>-</v>
      </c>
      <c r="G1104" s="49" t="str">
        <f t="shared" si="71"/>
        <v>-</v>
      </c>
      <c r="H1104" s="54" t="str">
        <f t="shared" si="72"/>
        <v>请在此位置填入税率</v>
      </c>
    </row>
    <row r="1105" s="40" customFormat="1" spans="1:8">
      <c r="A1105" s="41"/>
      <c r="B1105" s="41"/>
      <c r="C1105" s="41"/>
      <c r="D1105" s="49" t="str">
        <f>IFERROR(VLOOKUP($C1105,商品分类目录查找!$A:$B,2,0),"-")</f>
        <v>-</v>
      </c>
      <c r="E1105" s="56" t="str">
        <f t="shared" si="69"/>
        <v>-</v>
      </c>
      <c r="F1105" s="49" t="str">
        <f t="shared" si="70"/>
        <v>-</v>
      </c>
      <c r="G1105" s="49" t="str">
        <f t="shared" si="71"/>
        <v>-</v>
      </c>
      <c r="H1105" s="54" t="str">
        <f t="shared" si="72"/>
        <v>请在此位置填入税率</v>
      </c>
    </row>
    <row r="1106" s="40" customFormat="1" spans="1:8">
      <c r="A1106" s="41"/>
      <c r="B1106" s="41"/>
      <c r="C1106" s="41"/>
      <c r="D1106" s="49" t="str">
        <f>IFERROR(VLOOKUP($C1106,商品分类目录查找!$A:$B,2,0),"-")</f>
        <v>-</v>
      </c>
      <c r="E1106" s="56" t="str">
        <f t="shared" si="69"/>
        <v>-</v>
      </c>
      <c r="F1106" s="49" t="str">
        <f t="shared" si="70"/>
        <v>-</v>
      </c>
      <c r="G1106" s="49" t="str">
        <f t="shared" si="71"/>
        <v>-</v>
      </c>
      <c r="H1106" s="54" t="str">
        <f t="shared" si="72"/>
        <v>请在此位置填入税率</v>
      </c>
    </row>
    <row r="1107" s="40" customFormat="1" spans="1:8">
      <c r="A1107" s="41"/>
      <c r="B1107" s="41"/>
      <c r="C1107" s="41"/>
      <c r="D1107" s="49" t="str">
        <f>IFERROR(VLOOKUP($C1107,商品分类目录查找!$A:$B,2,0),"-")</f>
        <v>-</v>
      </c>
      <c r="E1107" s="56" t="str">
        <f t="shared" si="69"/>
        <v>-</v>
      </c>
      <c r="F1107" s="49" t="str">
        <f t="shared" si="70"/>
        <v>-</v>
      </c>
      <c r="G1107" s="49" t="str">
        <f t="shared" si="71"/>
        <v>-</v>
      </c>
      <c r="H1107" s="54" t="str">
        <f t="shared" si="72"/>
        <v>请在此位置填入税率</v>
      </c>
    </row>
    <row r="1108" s="40" customFormat="1" spans="1:8">
      <c r="A1108" s="41"/>
      <c r="B1108" s="41"/>
      <c r="C1108" s="41"/>
      <c r="D1108" s="49" t="str">
        <f>IFERROR(VLOOKUP($C1108,商品分类目录查找!$A:$B,2,0),"-")</f>
        <v>-</v>
      </c>
      <c r="E1108" s="56" t="str">
        <f t="shared" si="69"/>
        <v>-</v>
      </c>
      <c r="F1108" s="49" t="str">
        <f t="shared" si="70"/>
        <v>-</v>
      </c>
      <c r="G1108" s="49" t="str">
        <f t="shared" si="71"/>
        <v>-</v>
      </c>
      <c r="H1108" s="54" t="str">
        <f t="shared" si="72"/>
        <v>请在此位置填入税率</v>
      </c>
    </row>
    <row r="1109" s="40" customFormat="1" spans="1:8">
      <c r="A1109" s="41"/>
      <c r="B1109" s="41"/>
      <c r="C1109" s="41"/>
      <c r="D1109" s="49" t="str">
        <f>IFERROR(VLOOKUP($C1109,商品分类目录查找!$A:$B,2,0),"-")</f>
        <v>-</v>
      </c>
      <c r="E1109" s="56" t="str">
        <f t="shared" si="69"/>
        <v>-</v>
      </c>
      <c r="F1109" s="49" t="str">
        <f t="shared" si="70"/>
        <v>-</v>
      </c>
      <c r="G1109" s="49" t="str">
        <f t="shared" si="71"/>
        <v>-</v>
      </c>
      <c r="H1109" s="54" t="str">
        <f t="shared" si="72"/>
        <v>请在此位置填入税率</v>
      </c>
    </row>
    <row r="1110" s="40" customFormat="1" spans="1:8">
      <c r="A1110" s="41"/>
      <c r="B1110" s="41"/>
      <c r="C1110" s="41"/>
      <c r="D1110" s="49" t="str">
        <f>IFERROR(VLOOKUP($C1110,商品分类目录查找!$A:$B,2,0),"-")</f>
        <v>-</v>
      </c>
      <c r="E1110" s="56" t="str">
        <f t="shared" si="69"/>
        <v>-</v>
      </c>
      <c r="F1110" s="49" t="str">
        <f t="shared" si="70"/>
        <v>-</v>
      </c>
      <c r="G1110" s="49" t="str">
        <f t="shared" si="71"/>
        <v>-</v>
      </c>
      <c r="H1110" s="54" t="str">
        <f t="shared" si="72"/>
        <v>请在此位置填入税率</v>
      </c>
    </row>
    <row r="1111" s="40" customFormat="1" spans="1:8">
      <c r="A1111" s="41"/>
      <c r="B1111" s="41"/>
      <c r="C1111" s="41"/>
      <c r="D1111" s="49" t="str">
        <f>IFERROR(VLOOKUP($C1111,商品分类目录查找!$A:$B,2,0),"-")</f>
        <v>-</v>
      </c>
      <c r="E1111" s="56" t="str">
        <f t="shared" si="69"/>
        <v>-</v>
      </c>
      <c r="F1111" s="49" t="str">
        <f t="shared" si="70"/>
        <v>-</v>
      </c>
      <c r="G1111" s="49" t="str">
        <f t="shared" si="71"/>
        <v>-</v>
      </c>
      <c r="H1111" s="54" t="str">
        <f t="shared" si="72"/>
        <v>请在此位置填入税率</v>
      </c>
    </row>
    <row r="1112" s="40" customFormat="1" spans="1:8">
      <c r="A1112" s="41"/>
      <c r="B1112" s="41"/>
      <c r="C1112" s="41"/>
      <c r="D1112" s="49" t="str">
        <f>IFERROR(VLOOKUP($C1112,商品分类目录查找!$A:$B,2,0),"-")</f>
        <v>-</v>
      </c>
      <c r="E1112" s="56" t="str">
        <f t="shared" si="69"/>
        <v>-</v>
      </c>
      <c r="F1112" s="49" t="str">
        <f t="shared" si="70"/>
        <v>-</v>
      </c>
      <c r="G1112" s="49" t="str">
        <f t="shared" si="71"/>
        <v>-</v>
      </c>
      <c r="H1112" s="54" t="str">
        <f t="shared" si="72"/>
        <v>请在此位置填入税率</v>
      </c>
    </row>
    <row r="1113" s="40" customFormat="1" spans="1:8">
      <c r="A1113" s="41"/>
      <c r="B1113" s="41"/>
      <c r="C1113" s="41"/>
      <c r="D1113" s="49" t="str">
        <f>IFERROR(VLOOKUP($C1113,商品分类目录查找!$A:$B,2,0),"-")</f>
        <v>-</v>
      </c>
      <c r="E1113" s="56" t="str">
        <f t="shared" si="69"/>
        <v>-</v>
      </c>
      <c r="F1113" s="49" t="str">
        <f t="shared" si="70"/>
        <v>-</v>
      </c>
      <c r="G1113" s="49" t="str">
        <f t="shared" si="71"/>
        <v>-</v>
      </c>
      <c r="H1113" s="54" t="str">
        <f t="shared" si="72"/>
        <v>请在此位置填入税率</v>
      </c>
    </row>
    <row r="1114" s="40" customFormat="1" spans="1:8">
      <c r="A1114" s="41"/>
      <c r="B1114" s="41"/>
      <c r="C1114" s="41"/>
      <c r="D1114" s="49" t="str">
        <f>IFERROR(VLOOKUP($C1114,商品分类目录查找!$A:$B,2,0),"-")</f>
        <v>-</v>
      </c>
      <c r="E1114" s="56" t="str">
        <f t="shared" si="69"/>
        <v>-</v>
      </c>
      <c r="F1114" s="49" t="str">
        <f t="shared" si="70"/>
        <v>-</v>
      </c>
      <c r="G1114" s="49" t="str">
        <f t="shared" si="71"/>
        <v>-</v>
      </c>
      <c r="H1114" s="54" t="str">
        <f t="shared" si="72"/>
        <v>请在此位置填入税率</v>
      </c>
    </row>
    <row r="1115" s="40" customFormat="1" spans="1:8">
      <c r="A1115" s="41"/>
      <c r="B1115" s="41"/>
      <c r="C1115" s="41"/>
      <c r="D1115" s="49" t="str">
        <f>IFERROR(VLOOKUP($C1115,商品分类目录查找!$A:$B,2,0),"-")</f>
        <v>-</v>
      </c>
      <c r="E1115" s="56" t="str">
        <f t="shared" si="69"/>
        <v>-</v>
      </c>
      <c r="F1115" s="49" t="str">
        <f t="shared" si="70"/>
        <v>-</v>
      </c>
      <c r="G1115" s="49" t="str">
        <f t="shared" si="71"/>
        <v>-</v>
      </c>
      <c r="H1115" s="54" t="str">
        <f t="shared" si="72"/>
        <v>请在此位置填入税率</v>
      </c>
    </row>
    <row r="1116" s="40" customFormat="1" spans="1:8">
      <c r="A1116" s="41"/>
      <c r="B1116" s="41"/>
      <c r="C1116" s="41"/>
      <c r="D1116" s="49" t="str">
        <f>IFERROR(VLOOKUP($C1116,商品分类目录查找!$A:$B,2,0),"-")</f>
        <v>-</v>
      </c>
      <c r="E1116" s="56" t="str">
        <f t="shared" si="69"/>
        <v>-</v>
      </c>
      <c r="F1116" s="49" t="str">
        <f t="shared" si="70"/>
        <v>-</v>
      </c>
      <c r="G1116" s="49" t="str">
        <f t="shared" si="71"/>
        <v>-</v>
      </c>
      <c r="H1116" s="54" t="str">
        <f t="shared" si="72"/>
        <v>请在此位置填入税率</v>
      </c>
    </row>
    <row r="1117" s="40" customFormat="1" spans="1:8">
      <c r="A1117" s="41"/>
      <c r="B1117" s="41"/>
      <c r="C1117" s="41"/>
      <c r="D1117" s="49" t="str">
        <f>IFERROR(VLOOKUP($C1117,商品分类目录查找!$A:$B,2,0),"-")</f>
        <v>-</v>
      </c>
      <c r="E1117" s="56" t="str">
        <f t="shared" si="69"/>
        <v>-</v>
      </c>
      <c r="F1117" s="49" t="str">
        <f t="shared" si="70"/>
        <v>-</v>
      </c>
      <c r="G1117" s="49" t="str">
        <f t="shared" si="71"/>
        <v>-</v>
      </c>
      <c r="H1117" s="54" t="str">
        <f t="shared" si="72"/>
        <v>请在此位置填入税率</v>
      </c>
    </row>
    <row r="1118" s="40" customFormat="1" spans="1:8">
      <c r="A1118" s="41"/>
      <c r="B1118" s="41"/>
      <c r="C1118" s="41"/>
      <c r="D1118" s="49" t="str">
        <f>IFERROR(VLOOKUP($C1118,商品分类目录查找!$A:$B,2,0),"-")</f>
        <v>-</v>
      </c>
      <c r="E1118" s="56" t="str">
        <f t="shared" si="69"/>
        <v>-</v>
      </c>
      <c r="F1118" s="49" t="str">
        <f t="shared" si="70"/>
        <v>-</v>
      </c>
      <c r="G1118" s="49" t="str">
        <f t="shared" si="71"/>
        <v>-</v>
      </c>
      <c r="H1118" s="54" t="str">
        <f t="shared" si="72"/>
        <v>请在此位置填入税率</v>
      </c>
    </row>
    <row r="1119" s="40" customFormat="1" spans="1:8">
      <c r="A1119" s="41"/>
      <c r="B1119" s="41"/>
      <c r="C1119" s="41"/>
      <c r="D1119" s="49" t="str">
        <f>IFERROR(VLOOKUP($C1119,商品分类目录查找!$A:$B,2,0),"-")</f>
        <v>-</v>
      </c>
      <c r="E1119" s="56" t="str">
        <f t="shared" si="69"/>
        <v>-</v>
      </c>
      <c r="F1119" s="49" t="str">
        <f t="shared" si="70"/>
        <v>-</v>
      </c>
      <c r="G1119" s="49" t="str">
        <f t="shared" si="71"/>
        <v>-</v>
      </c>
      <c r="H1119" s="54" t="str">
        <f t="shared" si="72"/>
        <v>请在此位置填入税率</v>
      </c>
    </row>
    <row r="1120" s="40" customFormat="1" spans="1:8">
      <c r="A1120" s="41"/>
      <c r="B1120" s="41"/>
      <c r="C1120" s="41"/>
      <c r="D1120" s="49" t="str">
        <f>IFERROR(VLOOKUP($C1120,商品分类目录查找!$A:$B,2,0),"-")</f>
        <v>-</v>
      </c>
      <c r="E1120" s="56" t="str">
        <f t="shared" si="69"/>
        <v>-</v>
      </c>
      <c r="F1120" s="49" t="str">
        <f t="shared" si="70"/>
        <v>-</v>
      </c>
      <c r="G1120" s="49" t="str">
        <f t="shared" si="71"/>
        <v>-</v>
      </c>
      <c r="H1120" s="54" t="str">
        <f t="shared" si="72"/>
        <v>请在此位置填入税率</v>
      </c>
    </row>
    <row r="1121" s="40" customFormat="1" spans="1:8">
      <c r="A1121" s="41"/>
      <c r="B1121" s="41"/>
      <c r="C1121" s="41"/>
      <c r="D1121" s="49" t="str">
        <f>IFERROR(VLOOKUP($C1121,商品分类目录查找!$A:$B,2,0),"-")</f>
        <v>-</v>
      </c>
      <c r="E1121" s="56" t="str">
        <f t="shared" si="69"/>
        <v>-</v>
      </c>
      <c r="F1121" s="49" t="str">
        <f t="shared" si="70"/>
        <v>-</v>
      </c>
      <c r="G1121" s="49" t="str">
        <f t="shared" si="71"/>
        <v>-</v>
      </c>
      <c r="H1121" s="54" t="str">
        <f t="shared" si="72"/>
        <v>请在此位置填入税率</v>
      </c>
    </row>
    <row r="1122" s="40" customFormat="1" spans="1:8">
      <c r="A1122" s="41"/>
      <c r="B1122" s="41"/>
      <c r="C1122" s="41"/>
      <c r="D1122" s="49" t="str">
        <f>IFERROR(VLOOKUP($C1122,商品分类目录查找!$A:$B,2,0),"-")</f>
        <v>-</v>
      </c>
      <c r="E1122" s="56" t="str">
        <f t="shared" si="69"/>
        <v>-</v>
      </c>
      <c r="F1122" s="49" t="str">
        <f t="shared" si="70"/>
        <v>-</v>
      </c>
      <c r="G1122" s="49" t="str">
        <f t="shared" si="71"/>
        <v>-</v>
      </c>
      <c r="H1122" s="54" t="str">
        <f t="shared" si="72"/>
        <v>请在此位置填入税率</v>
      </c>
    </row>
    <row r="1123" s="40" customFormat="1" spans="1:8">
      <c r="A1123" s="41"/>
      <c r="B1123" s="41"/>
      <c r="C1123" s="41"/>
      <c r="D1123" s="49" t="str">
        <f>IFERROR(VLOOKUP($C1123,商品分类目录查找!$A:$B,2,0),"-")</f>
        <v>-</v>
      </c>
      <c r="E1123" s="56" t="str">
        <f t="shared" si="69"/>
        <v>-</v>
      </c>
      <c r="F1123" s="49" t="str">
        <f t="shared" si="70"/>
        <v>-</v>
      </c>
      <c r="G1123" s="49" t="str">
        <f t="shared" si="71"/>
        <v>-</v>
      </c>
      <c r="H1123" s="54" t="str">
        <f t="shared" si="72"/>
        <v>请在此位置填入税率</v>
      </c>
    </row>
    <row r="1124" s="40" customFormat="1" spans="1:8">
      <c r="A1124" s="41"/>
      <c r="B1124" s="41"/>
      <c r="C1124" s="41"/>
      <c r="D1124" s="49" t="str">
        <f>IFERROR(VLOOKUP($C1124,商品分类目录查找!$A:$B,2,0),"-")</f>
        <v>-</v>
      </c>
      <c r="E1124" s="56" t="str">
        <f t="shared" si="69"/>
        <v>-</v>
      </c>
      <c r="F1124" s="49" t="str">
        <f t="shared" si="70"/>
        <v>-</v>
      </c>
      <c r="G1124" s="49" t="str">
        <f t="shared" si="71"/>
        <v>-</v>
      </c>
      <c r="H1124" s="54" t="str">
        <f t="shared" si="72"/>
        <v>请在此位置填入税率</v>
      </c>
    </row>
    <row r="1125" s="40" customFormat="1" spans="1:8">
      <c r="A1125" s="41"/>
      <c r="B1125" s="41"/>
      <c r="C1125" s="41"/>
      <c r="D1125" s="49" t="str">
        <f>IFERROR(VLOOKUP($C1125,商品分类目录查找!$A:$B,2,0),"-")</f>
        <v>-</v>
      </c>
      <c r="E1125" s="56" t="str">
        <f t="shared" si="69"/>
        <v>-</v>
      </c>
      <c r="F1125" s="49" t="str">
        <f t="shared" si="70"/>
        <v>-</v>
      </c>
      <c r="G1125" s="49" t="str">
        <f t="shared" si="71"/>
        <v>-</v>
      </c>
      <c r="H1125" s="54" t="str">
        <f t="shared" si="72"/>
        <v>请在此位置填入税率</v>
      </c>
    </row>
    <row r="1126" s="40" customFormat="1" spans="1:8">
      <c r="A1126" s="41"/>
      <c r="B1126" s="41"/>
      <c r="C1126" s="41"/>
      <c r="D1126" s="49" t="str">
        <f>IFERROR(VLOOKUP($C1126,商品分类目录查找!$A:$B,2,0),"-")</f>
        <v>-</v>
      </c>
      <c r="E1126" s="56" t="str">
        <f t="shared" si="69"/>
        <v>-</v>
      </c>
      <c r="F1126" s="49" t="str">
        <f t="shared" si="70"/>
        <v>-</v>
      </c>
      <c r="G1126" s="49" t="str">
        <f t="shared" si="71"/>
        <v>-</v>
      </c>
      <c r="H1126" s="54" t="str">
        <f t="shared" si="72"/>
        <v>请在此位置填入税率</v>
      </c>
    </row>
    <row r="1127" s="40" customFormat="1" spans="1:8">
      <c r="A1127" s="41"/>
      <c r="B1127" s="41"/>
      <c r="C1127" s="41"/>
      <c r="D1127" s="49" t="str">
        <f>IFERROR(VLOOKUP($C1127,商品分类目录查找!$A:$B,2,0),"-")</f>
        <v>-</v>
      </c>
      <c r="E1127" s="56" t="str">
        <f t="shared" si="69"/>
        <v>-</v>
      </c>
      <c r="F1127" s="49" t="str">
        <f t="shared" si="70"/>
        <v>-</v>
      </c>
      <c r="G1127" s="49" t="str">
        <f t="shared" si="71"/>
        <v>-</v>
      </c>
      <c r="H1127" s="54" t="str">
        <f t="shared" si="72"/>
        <v>请在此位置填入税率</v>
      </c>
    </row>
    <row r="1128" s="40" customFormat="1" spans="1:8">
      <c r="A1128" s="41"/>
      <c r="B1128" s="41"/>
      <c r="C1128" s="41"/>
      <c r="D1128" s="49" t="str">
        <f>IFERROR(VLOOKUP($C1128,商品分类目录查找!$A:$B,2,0),"-")</f>
        <v>-</v>
      </c>
      <c r="E1128" s="56" t="str">
        <f t="shared" si="69"/>
        <v>-</v>
      </c>
      <c r="F1128" s="49" t="str">
        <f t="shared" si="70"/>
        <v>-</v>
      </c>
      <c r="G1128" s="49" t="str">
        <f t="shared" si="71"/>
        <v>-</v>
      </c>
      <c r="H1128" s="54" t="str">
        <f t="shared" si="72"/>
        <v>请在此位置填入税率</v>
      </c>
    </row>
    <row r="1129" s="40" customFormat="1" spans="1:8">
      <c r="A1129" s="41"/>
      <c r="B1129" s="41"/>
      <c r="C1129" s="41"/>
      <c r="D1129" s="49" t="str">
        <f>IFERROR(VLOOKUP($C1129,商品分类目录查找!$A:$B,2,0),"-")</f>
        <v>-</v>
      </c>
      <c r="E1129" s="56" t="str">
        <f t="shared" si="69"/>
        <v>-</v>
      </c>
      <c r="F1129" s="49" t="str">
        <f t="shared" si="70"/>
        <v>-</v>
      </c>
      <c r="G1129" s="49" t="str">
        <f t="shared" si="71"/>
        <v>-</v>
      </c>
      <c r="H1129" s="54" t="str">
        <f t="shared" si="72"/>
        <v>请在此位置填入税率</v>
      </c>
    </row>
    <row r="1130" s="40" customFormat="1" spans="1:8">
      <c r="A1130" s="41"/>
      <c r="B1130" s="41"/>
      <c r="C1130" s="41"/>
      <c r="D1130" s="49" t="str">
        <f>IFERROR(VLOOKUP($C1130,商品分类目录查找!$A:$B,2,0),"-")</f>
        <v>-</v>
      </c>
      <c r="E1130" s="56" t="str">
        <f t="shared" si="69"/>
        <v>-</v>
      </c>
      <c r="F1130" s="49" t="str">
        <f t="shared" si="70"/>
        <v>-</v>
      </c>
      <c r="G1130" s="49" t="str">
        <f t="shared" si="71"/>
        <v>-</v>
      </c>
      <c r="H1130" s="54" t="str">
        <f t="shared" si="72"/>
        <v>请在此位置填入税率</v>
      </c>
    </row>
    <row r="1131" s="40" customFormat="1" spans="1:8">
      <c r="A1131" s="41"/>
      <c r="B1131" s="41"/>
      <c r="C1131" s="41"/>
      <c r="D1131" s="49" t="str">
        <f>IFERROR(VLOOKUP($C1131,商品分类目录查找!$A:$B,2,0),"-")</f>
        <v>-</v>
      </c>
      <c r="E1131" s="56" t="str">
        <f t="shared" si="69"/>
        <v>-</v>
      </c>
      <c r="F1131" s="49" t="str">
        <f t="shared" si="70"/>
        <v>-</v>
      </c>
      <c r="G1131" s="49" t="str">
        <f t="shared" si="71"/>
        <v>-</v>
      </c>
      <c r="H1131" s="54" t="str">
        <f t="shared" si="72"/>
        <v>请在此位置填入税率</v>
      </c>
    </row>
    <row r="1132" s="40" customFormat="1" spans="1:8">
      <c r="A1132" s="41"/>
      <c r="B1132" s="41"/>
      <c r="C1132" s="41"/>
      <c r="D1132" s="49" t="str">
        <f>IFERROR(VLOOKUP($C1132,商品分类目录查找!$A:$B,2,0),"-")</f>
        <v>-</v>
      </c>
      <c r="E1132" s="56" t="str">
        <f t="shared" si="69"/>
        <v>-</v>
      </c>
      <c r="F1132" s="49" t="str">
        <f t="shared" si="70"/>
        <v>-</v>
      </c>
      <c r="G1132" s="49" t="str">
        <f t="shared" si="71"/>
        <v>-</v>
      </c>
      <c r="H1132" s="54" t="str">
        <f t="shared" si="72"/>
        <v>请在此位置填入税率</v>
      </c>
    </row>
    <row r="1133" s="40" customFormat="1" spans="1:8">
      <c r="A1133" s="41"/>
      <c r="B1133" s="41"/>
      <c r="C1133" s="41"/>
      <c r="D1133" s="49" t="str">
        <f>IFERROR(VLOOKUP($C1133,商品分类目录查找!$A:$B,2,0),"-")</f>
        <v>-</v>
      </c>
      <c r="E1133" s="56" t="str">
        <f t="shared" si="69"/>
        <v>-</v>
      </c>
      <c r="F1133" s="49" t="str">
        <f t="shared" si="70"/>
        <v>-</v>
      </c>
      <c r="G1133" s="49" t="str">
        <f t="shared" si="71"/>
        <v>-</v>
      </c>
      <c r="H1133" s="54" t="str">
        <f t="shared" si="72"/>
        <v>请在此位置填入税率</v>
      </c>
    </row>
    <row r="1134" s="40" customFormat="1" spans="1:8">
      <c r="A1134" s="41"/>
      <c r="B1134" s="41"/>
      <c r="C1134" s="41"/>
      <c r="D1134" s="49" t="str">
        <f>IFERROR(VLOOKUP($C1134,商品分类目录查找!$A:$B,2,0),"-")</f>
        <v>-</v>
      </c>
      <c r="E1134" s="56" t="str">
        <f t="shared" si="69"/>
        <v>-</v>
      </c>
      <c r="F1134" s="49" t="str">
        <f t="shared" si="70"/>
        <v>-</v>
      </c>
      <c r="G1134" s="49" t="str">
        <f t="shared" si="71"/>
        <v>-</v>
      </c>
      <c r="H1134" s="54" t="str">
        <f t="shared" si="72"/>
        <v>请在此位置填入税率</v>
      </c>
    </row>
    <row r="1135" s="40" customFormat="1" spans="1:8">
      <c r="A1135" s="41"/>
      <c r="B1135" s="41"/>
      <c r="C1135" s="41"/>
      <c r="D1135" s="49" t="str">
        <f>IFERROR(VLOOKUP($C1135,商品分类目录查找!$A:$B,2,0),"-")</f>
        <v>-</v>
      </c>
      <c r="E1135" s="56" t="str">
        <f t="shared" si="69"/>
        <v>-</v>
      </c>
      <c r="F1135" s="49" t="str">
        <f t="shared" si="70"/>
        <v>-</v>
      </c>
      <c r="G1135" s="49" t="str">
        <f t="shared" si="71"/>
        <v>-</v>
      </c>
      <c r="H1135" s="54" t="str">
        <f t="shared" si="72"/>
        <v>请在此位置填入税率</v>
      </c>
    </row>
    <row r="1136" s="40" customFormat="1" spans="1:8">
      <c r="A1136" s="41"/>
      <c r="B1136" s="41"/>
      <c r="C1136" s="41"/>
      <c r="D1136" s="49" t="str">
        <f>IFERROR(VLOOKUP($C1136,商品分类目录查找!$A:$B,2,0),"-")</f>
        <v>-</v>
      </c>
      <c r="E1136" s="56" t="str">
        <f t="shared" si="69"/>
        <v>-</v>
      </c>
      <c r="F1136" s="49" t="str">
        <f t="shared" si="70"/>
        <v>-</v>
      </c>
      <c r="G1136" s="49" t="str">
        <f t="shared" si="71"/>
        <v>-</v>
      </c>
      <c r="H1136" s="54" t="str">
        <f t="shared" si="72"/>
        <v>请在此位置填入税率</v>
      </c>
    </row>
    <row r="1137" s="40" customFormat="1" spans="1:8">
      <c r="A1137" s="41"/>
      <c r="B1137" s="41"/>
      <c r="C1137" s="41"/>
      <c r="D1137" s="49" t="str">
        <f>IFERROR(VLOOKUP($C1137,商品分类目录查找!$A:$B,2,0),"-")</f>
        <v>-</v>
      </c>
      <c r="E1137" s="56" t="str">
        <f t="shared" si="69"/>
        <v>-</v>
      </c>
      <c r="F1137" s="49" t="str">
        <f t="shared" si="70"/>
        <v>-</v>
      </c>
      <c r="G1137" s="49" t="str">
        <f t="shared" si="71"/>
        <v>-</v>
      </c>
      <c r="H1137" s="54" t="str">
        <f t="shared" si="72"/>
        <v>请在此位置填入税率</v>
      </c>
    </row>
    <row r="1138" s="40" customFormat="1" spans="1:8">
      <c r="A1138" s="41"/>
      <c r="B1138" s="41"/>
      <c r="C1138" s="41"/>
      <c r="D1138" s="49" t="str">
        <f>IFERROR(VLOOKUP($C1138,商品分类目录查找!$A:$B,2,0),"-")</f>
        <v>-</v>
      </c>
      <c r="E1138" s="56" t="str">
        <f t="shared" si="69"/>
        <v>-</v>
      </c>
      <c r="F1138" s="49" t="str">
        <f t="shared" si="70"/>
        <v>-</v>
      </c>
      <c r="G1138" s="49" t="str">
        <f t="shared" si="71"/>
        <v>-</v>
      </c>
      <c r="H1138" s="54" t="str">
        <f t="shared" si="72"/>
        <v>请在此位置填入税率</v>
      </c>
    </row>
    <row r="1139" s="40" customFormat="1" spans="1:8">
      <c r="A1139" s="41"/>
      <c r="B1139" s="41"/>
      <c r="C1139" s="41"/>
      <c r="D1139" s="49" t="str">
        <f>IFERROR(VLOOKUP($C1139,商品分类目录查找!$A:$B,2,0),"-")</f>
        <v>-</v>
      </c>
      <c r="E1139" s="56" t="str">
        <f t="shared" si="69"/>
        <v>-</v>
      </c>
      <c r="F1139" s="49" t="str">
        <f t="shared" si="70"/>
        <v>-</v>
      </c>
      <c r="G1139" s="49" t="str">
        <f t="shared" si="71"/>
        <v>-</v>
      </c>
      <c r="H1139" s="54" t="str">
        <f t="shared" si="72"/>
        <v>请在此位置填入税率</v>
      </c>
    </row>
    <row r="1140" s="40" customFormat="1" spans="1:8">
      <c r="A1140" s="41"/>
      <c r="B1140" s="41"/>
      <c r="C1140" s="41"/>
      <c r="D1140" s="49" t="str">
        <f>IFERROR(VLOOKUP($C1140,商品分类目录查找!$A:$B,2,0),"-")</f>
        <v>-</v>
      </c>
      <c r="E1140" s="56" t="str">
        <f t="shared" si="69"/>
        <v>-</v>
      </c>
      <c r="F1140" s="49" t="str">
        <f t="shared" si="70"/>
        <v>-</v>
      </c>
      <c r="G1140" s="49" t="str">
        <f t="shared" si="71"/>
        <v>-</v>
      </c>
      <c r="H1140" s="54" t="str">
        <f t="shared" si="72"/>
        <v>请在此位置填入税率</v>
      </c>
    </row>
    <row r="1141" s="40" customFormat="1" spans="1:8">
      <c r="A1141" s="41"/>
      <c r="B1141" s="41"/>
      <c r="C1141" s="41"/>
      <c r="D1141" s="49" t="str">
        <f>IFERROR(VLOOKUP($C1141,商品分类目录查找!$A:$B,2,0),"-")</f>
        <v>-</v>
      </c>
      <c r="E1141" s="56" t="str">
        <f t="shared" si="69"/>
        <v>-</v>
      </c>
      <c r="F1141" s="49" t="str">
        <f t="shared" si="70"/>
        <v>-</v>
      </c>
      <c r="G1141" s="49" t="str">
        <f t="shared" si="71"/>
        <v>-</v>
      </c>
      <c r="H1141" s="54" t="str">
        <f t="shared" si="72"/>
        <v>请在此位置填入税率</v>
      </c>
    </row>
    <row r="1142" s="40" customFormat="1" spans="1:8">
      <c r="A1142" s="41"/>
      <c r="B1142" s="41"/>
      <c r="C1142" s="41"/>
      <c r="D1142" s="49" t="str">
        <f>IFERROR(VLOOKUP($C1142,商品分类目录查找!$A:$B,2,0),"-")</f>
        <v>-</v>
      </c>
      <c r="E1142" s="56" t="str">
        <f t="shared" si="69"/>
        <v>-</v>
      </c>
      <c r="F1142" s="49" t="str">
        <f t="shared" si="70"/>
        <v>-</v>
      </c>
      <c r="G1142" s="49" t="str">
        <f t="shared" si="71"/>
        <v>-</v>
      </c>
      <c r="H1142" s="54" t="str">
        <f t="shared" si="72"/>
        <v>请在此位置填入税率</v>
      </c>
    </row>
    <row r="1143" s="40" customFormat="1" spans="1:8">
      <c r="A1143" s="41"/>
      <c r="B1143" s="41"/>
      <c r="C1143" s="41"/>
      <c r="D1143" s="49" t="str">
        <f>IFERROR(VLOOKUP($C1143,商品分类目录查找!$A:$B,2,0),"-")</f>
        <v>-</v>
      </c>
      <c r="E1143" s="56" t="str">
        <f t="shared" si="69"/>
        <v>-</v>
      </c>
      <c r="F1143" s="49" t="str">
        <f t="shared" si="70"/>
        <v>-</v>
      </c>
      <c r="G1143" s="49" t="str">
        <f t="shared" si="71"/>
        <v>-</v>
      </c>
      <c r="H1143" s="54" t="str">
        <f t="shared" si="72"/>
        <v>请在此位置填入税率</v>
      </c>
    </row>
    <row r="1144" s="40" customFormat="1" spans="1:8">
      <c r="A1144" s="41"/>
      <c r="B1144" s="41"/>
      <c r="C1144" s="41"/>
      <c r="D1144" s="49" t="str">
        <f>IFERROR(VLOOKUP($C1144,商品分类目录查找!$A:$B,2,0),"-")</f>
        <v>-</v>
      </c>
      <c r="E1144" s="56" t="str">
        <f t="shared" si="69"/>
        <v>-</v>
      </c>
      <c r="F1144" s="49" t="str">
        <f t="shared" si="70"/>
        <v>-</v>
      </c>
      <c r="G1144" s="49" t="str">
        <f t="shared" si="71"/>
        <v>-</v>
      </c>
      <c r="H1144" s="54" t="str">
        <f t="shared" si="72"/>
        <v>请在此位置填入税率</v>
      </c>
    </row>
    <row r="1145" s="40" customFormat="1" spans="1:8">
      <c r="A1145" s="41"/>
      <c r="B1145" s="41"/>
      <c r="C1145" s="41"/>
      <c r="D1145" s="49" t="str">
        <f>IFERROR(VLOOKUP($C1145,商品分类目录查找!$A:$B,2,0),"-")</f>
        <v>-</v>
      </c>
      <c r="E1145" s="56" t="str">
        <f t="shared" si="69"/>
        <v>-</v>
      </c>
      <c r="F1145" s="49" t="str">
        <f t="shared" si="70"/>
        <v>-</v>
      </c>
      <c r="G1145" s="49" t="str">
        <f t="shared" si="71"/>
        <v>-</v>
      </c>
      <c r="H1145" s="54" t="str">
        <f t="shared" si="72"/>
        <v>请在此位置填入税率</v>
      </c>
    </row>
    <row r="1146" s="40" customFormat="1" spans="1:8">
      <c r="A1146" s="41"/>
      <c r="B1146" s="41"/>
      <c r="C1146" s="41"/>
      <c r="D1146" s="49" t="str">
        <f>IFERROR(VLOOKUP($C1146,商品分类目录查找!$A:$B,2,0),"-")</f>
        <v>-</v>
      </c>
      <c r="E1146" s="56" t="str">
        <f t="shared" si="69"/>
        <v>-</v>
      </c>
      <c r="F1146" s="49" t="str">
        <f t="shared" si="70"/>
        <v>-</v>
      </c>
      <c r="G1146" s="49" t="str">
        <f t="shared" si="71"/>
        <v>-</v>
      </c>
      <c r="H1146" s="54" t="str">
        <f t="shared" si="72"/>
        <v>请在此位置填入税率</v>
      </c>
    </row>
    <row r="1147" s="40" customFormat="1" spans="1:8">
      <c r="A1147" s="41"/>
      <c r="B1147" s="41"/>
      <c r="C1147" s="41"/>
      <c r="D1147" s="49" t="str">
        <f>IFERROR(VLOOKUP($C1147,商品分类目录查找!$A:$B,2,0),"-")</f>
        <v>-</v>
      </c>
      <c r="E1147" s="56" t="str">
        <f t="shared" si="69"/>
        <v>-</v>
      </c>
      <c r="F1147" s="49" t="str">
        <f t="shared" si="70"/>
        <v>-</v>
      </c>
      <c r="G1147" s="49" t="str">
        <f t="shared" si="71"/>
        <v>-</v>
      </c>
      <c r="H1147" s="54" t="str">
        <f t="shared" si="72"/>
        <v>请在此位置填入税率</v>
      </c>
    </row>
    <row r="1148" s="40" customFormat="1" spans="1:8">
      <c r="A1148" s="41"/>
      <c r="B1148" s="41"/>
      <c r="C1148" s="41"/>
      <c r="D1148" s="49" t="str">
        <f>IFERROR(VLOOKUP($C1148,商品分类目录查找!$A:$B,2,0),"-")</f>
        <v>-</v>
      </c>
      <c r="E1148" s="56" t="str">
        <f t="shared" si="69"/>
        <v>-</v>
      </c>
      <c r="F1148" s="49" t="str">
        <f t="shared" si="70"/>
        <v>-</v>
      </c>
      <c r="G1148" s="49" t="str">
        <f t="shared" si="71"/>
        <v>-</v>
      </c>
      <c r="H1148" s="54" t="str">
        <f t="shared" si="72"/>
        <v>请在此位置填入税率</v>
      </c>
    </row>
    <row r="1149" s="40" customFormat="1" spans="1:8">
      <c r="A1149" s="41"/>
      <c r="B1149" s="41"/>
      <c r="C1149" s="41"/>
      <c r="D1149" s="49" t="str">
        <f>IFERROR(VLOOKUP($C1149,商品分类目录查找!$A:$B,2,0),"-")</f>
        <v>-</v>
      </c>
      <c r="E1149" s="56" t="str">
        <f t="shared" si="69"/>
        <v>-</v>
      </c>
      <c r="F1149" s="49" t="str">
        <f t="shared" si="70"/>
        <v>-</v>
      </c>
      <c r="G1149" s="49" t="str">
        <f t="shared" si="71"/>
        <v>-</v>
      </c>
      <c r="H1149" s="54" t="str">
        <f t="shared" si="72"/>
        <v>请在此位置填入税率</v>
      </c>
    </row>
    <row r="1150" s="40" customFormat="1" spans="1:8">
      <c r="A1150" s="41"/>
      <c r="B1150" s="41"/>
      <c r="C1150" s="41"/>
      <c r="D1150" s="49" t="str">
        <f>IFERROR(VLOOKUP($C1150,商品分类目录查找!$A:$B,2,0),"-")</f>
        <v>-</v>
      </c>
      <c r="E1150" s="56" t="str">
        <f t="shared" si="69"/>
        <v>-</v>
      </c>
      <c r="F1150" s="49" t="str">
        <f t="shared" si="70"/>
        <v>-</v>
      </c>
      <c r="G1150" s="49" t="str">
        <f t="shared" si="71"/>
        <v>-</v>
      </c>
      <c r="H1150" s="54" t="str">
        <f t="shared" si="72"/>
        <v>请在此位置填入税率</v>
      </c>
    </row>
    <row r="1151" s="40" customFormat="1" spans="1:8">
      <c r="A1151" s="41"/>
      <c r="B1151" s="41"/>
      <c r="C1151" s="41"/>
      <c r="D1151" s="49" t="str">
        <f>IFERROR(VLOOKUP($C1151,商品分类目录查找!$A:$B,2,0),"-")</f>
        <v>-</v>
      </c>
      <c r="E1151" s="56" t="str">
        <f t="shared" si="69"/>
        <v>-</v>
      </c>
      <c r="F1151" s="49" t="str">
        <f t="shared" si="70"/>
        <v>-</v>
      </c>
      <c r="G1151" s="49" t="str">
        <f t="shared" si="71"/>
        <v>-</v>
      </c>
      <c r="H1151" s="54" t="str">
        <f t="shared" si="72"/>
        <v>请在此位置填入税率</v>
      </c>
    </row>
    <row r="1152" s="40" customFormat="1" spans="1:8">
      <c r="A1152" s="41"/>
      <c r="B1152" s="41"/>
      <c r="C1152" s="41"/>
      <c r="D1152" s="49" t="str">
        <f>IFERROR(VLOOKUP($C1152,商品分类目录查找!$A:$B,2,0),"-")</f>
        <v>-</v>
      </c>
      <c r="E1152" s="56" t="str">
        <f t="shared" si="69"/>
        <v>-</v>
      </c>
      <c r="F1152" s="49" t="str">
        <f t="shared" si="70"/>
        <v>-</v>
      </c>
      <c r="G1152" s="49" t="str">
        <f t="shared" si="71"/>
        <v>-</v>
      </c>
      <c r="H1152" s="54" t="str">
        <f t="shared" si="72"/>
        <v>请在此位置填入税率</v>
      </c>
    </row>
    <row r="1153" s="40" customFormat="1" spans="1:8">
      <c r="A1153" s="41"/>
      <c r="B1153" s="41"/>
      <c r="C1153" s="41"/>
      <c r="D1153" s="49" t="str">
        <f>IFERROR(VLOOKUP($C1153,商品分类目录查找!$A:$B,2,0),"-")</f>
        <v>-</v>
      </c>
      <c r="E1153" s="56" t="str">
        <f t="shared" si="69"/>
        <v>-</v>
      </c>
      <c r="F1153" s="49" t="str">
        <f t="shared" si="70"/>
        <v>-</v>
      </c>
      <c r="G1153" s="49" t="str">
        <f t="shared" si="71"/>
        <v>-</v>
      </c>
      <c r="H1153" s="54" t="str">
        <f t="shared" si="72"/>
        <v>请在此位置填入税率</v>
      </c>
    </row>
    <row r="1154" s="40" customFormat="1" spans="1:8">
      <c r="A1154" s="41"/>
      <c r="B1154" s="41"/>
      <c r="C1154" s="41"/>
      <c r="D1154" s="49" t="str">
        <f>IFERROR(VLOOKUP($C1154,商品分类目录查找!$A:$B,2,0),"-")</f>
        <v>-</v>
      </c>
      <c r="E1154" s="56" t="str">
        <f t="shared" ref="E1154:E1217" si="73">LEFT(D1154,4)</f>
        <v>-</v>
      </c>
      <c r="F1154" s="49" t="str">
        <f t="shared" ref="F1154:F1217" si="74">LEFT($D1154,3)</f>
        <v>-</v>
      </c>
      <c r="G1154" s="49" t="str">
        <f t="shared" ref="G1154:G1217" si="75">LEFT($D1154,2)</f>
        <v>-</v>
      </c>
      <c r="H1154" s="54" t="str">
        <f t="shared" si="72"/>
        <v>请在此位置填入税率</v>
      </c>
    </row>
    <row r="1155" s="40" customFormat="1" spans="1:8">
      <c r="A1155" s="41"/>
      <c r="B1155" s="41"/>
      <c r="C1155" s="41"/>
      <c r="D1155" s="49" t="str">
        <f>IFERROR(VLOOKUP($C1155,商品分类目录查找!$A:$B,2,0),"-")</f>
        <v>-</v>
      </c>
      <c r="E1155" s="56" t="str">
        <f t="shared" si="73"/>
        <v>-</v>
      </c>
      <c r="F1155" s="49" t="str">
        <f t="shared" si="74"/>
        <v>-</v>
      </c>
      <c r="G1155" s="49" t="str">
        <f t="shared" si="75"/>
        <v>-</v>
      </c>
      <c r="H1155" s="54" t="str">
        <f t="shared" si="72"/>
        <v>请在此位置填入税率</v>
      </c>
    </row>
    <row r="1156" s="40" customFormat="1" spans="1:8">
      <c r="A1156" s="41"/>
      <c r="B1156" s="41"/>
      <c r="C1156" s="41"/>
      <c r="D1156" s="49" t="str">
        <f>IFERROR(VLOOKUP($C1156,商品分类目录查找!$A:$B,2,0),"-")</f>
        <v>-</v>
      </c>
      <c r="E1156" s="56" t="str">
        <f t="shared" si="73"/>
        <v>-</v>
      </c>
      <c r="F1156" s="49" t="str">
        <f t="shared" si="74"/>
        <v>-</v>
      </c>
      <c r="G1156" s="49" t="str">
        <f t="shared" si="75"/>
        <v>-</v>
      </c>
      <c r="H1156" s="54" t="str">
        <f t="shared" si="72"/>
        <v>请在此位置填入税率</v>
      </c>
    </row>
    <row r="1157" s="40" customFormat="1" spans="1:8">
      <c r="A1157" s="41"/>
      <c r="B1157" s="41"/>
      <c r="C1157" s="41"/>
      <c r="D1157" s="49" t="str">
        <f>IFERROR(VLOOKUP($C1157,商品分类目录查找!$A:$B,2,0),"-")</f>
        <v>-</v>
      </c>
      <c r="E1157" s="56" t="str">
        <f t="shared" si="73"/>
        <v>-</v>
      </c>
      <c r="F1157" s="49" t="str">
        <f t="shared" si="74"/>
        <v>-</v>
      </c>
      <c r="G1157" s="49" t="str">
        <f t="shared" si="75"/>
        <v>-</v>
      </c>
      <c r="H1157" s="54" t="str">
        <f t="shared" si="72"/>
        <v>请在此位置填入税率</v>
      </c>
    </row>
    <row r="1158" s="40" customFormat="1" spans="1:8">
      <c r="A1158" s="41"/>
      <c r="B1158" s="41"/>
      <c r="C1158" s="41"/>
      <c r="D1158" s="49" t="str">
        <f>IFERROR(VLOOKUP($C1158,商品分类目录查找!$A:$B,2,0),"-")</f>
        <v>-</v>
      </c>
      <c r="E1158" s="56" t="str">
        <f t="shared" si="73"/>
        <v>-</v>
      </c>
      <c r="F1158" s="49" t="str">
        <f t="shared" si="74"/>
        <v>-</v>
      </c>
      <c r="G1158" s="49" t="str">
        <f t="shared" si="75"/>
        <v>-</v>
      </c>
      <c r="H1158" s="54" t="str">
        <f t="shared" si="72"/>
        <v>请在此位置填入税率</v>
      </c>
    </row>
    <row r="1159" s="40" customFormat="1" spans="1:8">
      <c r="A1159" s="41"/>
      <c r="B1159" s="41"/>
      <c r="C1159" s="41"/>
      <c r="D1159" s="49" t="str">
        <f>IFERROR(VLOOKUP($C1159,商品分类目录查找!$A:$B,2,0),"-")</f>
        <v>-</v>
      </c>
      <c r="E1159" s="56" t="str">
        <f t="shared" si="73"/>
        <v>-</v>
      </c>
      <c r="F1159" s="49" t="str">
        <f t="shared" si="74"/>
        <v>-</v>
      </c>
      <c r="G1159" s="49" t="str">
        <f t="shared" si="75"/>
        <v>-</v>
      </c>
      <c r="H1159" s="54" t="str">
        <f t="shared" si="72"/>
        <v>请在此位置填入税率</v>
      </c>
    </row>
    <row r="1160" s="40" customFormat="1" spans="1:8">
      <c r="A1160" s="41"/>
      <c r="B1160" s="41"/>
      <c r="C1160" s="41"/>
      <c r="D1160" s="49" t="str">
        <f>IFERROR(VLOOKUP($C1160,商品分类目录查找!$A:$B,2,0),"-")</f>
        <v>-</v>
      </c>
      <c r="E1160" s="56" t="str">
        <f t="shared" si="73"/>
        <v>-</v>
      </c>
      <c r="F1160" s="49" t="str">
        <f t="shared" si="74"/>
        <v>-</v>
      </c>
      <c r="G1160" s="49" t="str">
        <f t="shared" si="75"/>
        <v>-</v>
      </c>
      <c r="H1160" s="54" t="str">
        <f t="shared" si="72"/>
        <v>请在此位置填入税率</v>
      </c>
    </row>
    <row r="1161" s="40" customFormat="1" spans="1:8">
      <c r="A1161" s="41"/>
      <c r="B1161" s="41"/>
      <c r="C1161" s="41"/>
      <c r="D1161" s="49" t="str">
        <f>IFERROR(VLOOKUP($C1161,商品分类目录查找!$A:$B,2,0),"-")</f>
        <v>-</v>
      </c>
      <c r="E1161" s="56" t="str">
        <f t="shared" si="73"/>
        <v>-</v>
      </c>
      <c r="F1161" s="49" t="str">
        <f t="shared" si="74"/>
        <v>-</v>
      </c>
      <c r="G1161" s="49" t="str">
        <f t="shared" si="75"/>
        <v>-</v>
      </c>
      <c r="H1161" s="54" t="str">
        <f t="shared" si="72"/>
        <v>请在此位置填入税率</v>
      </c>
    </row>
    <row r="1162" s="40" customFormat="1" spans="1:8">
      <c r="A1162" s="41"/>
      <c r="B1162" s="41"/>
      <c r="C1162" s="41"/>
      <c r="D1162" s="49" t="str">
        <f>IFERROR(VLOOKUP($C1162,商品分类目录查找!$A:$B,2,0),"-")</f>
        <v>-</v>
      </c>
      <c r="E1162" s="56" t="str">
        <f t="shared" si="73"/>
        <v>-</v>
      </c>
      <c r="F1162" s="49" t="str">
        <f t="shared" si="74"/>
        <v>-</v>
      </c>
      <c r="G1162" s="49" t="str">
        <f t="shared" si="75"/>
        <v>-</v>
      </c>
      <c r="H1162" s="54" t="str">
        <f t="shared" si="72"/>
        <v>请在此位置填入税率</v>
      </c>
    </row>
    <row r="1163" s="40" customFormat="1" spans="1:8">
      <c r="A1163" s="41"/>
      <c r="B1163" s="41"/>
      <c r="C1163" s="41"/>
      <c r="D1163" s="49" t="str">
        <f>IFERROR(VLOOKUP($C1163,商品分类目录查找!$A:$B,2,0),"-")</f>
        <v>-</v>
      </c>
      <c r="E1163" s="56" t="str">
        <f t="shared" si="73"/>
        <v>-</v>
      </c>
      <c r="F1163" s="49" t="str">
        <f t="shared" si="74"/>
        <v>-</v>
      </c>
      <c r="G1163" s="49" t="str">
        <f t="shared" si="75"/>
        <v>-</v>
      </c>
      <c r="H1163" s="54" t="str">
        <f t="shared" si="72"/>
        <v>请在此位置填入税率</v>
      </c>
    </row>
    <row r="1164" s="40" customFormat="1" spans="1:8">
      <c r="A1164" s="41"/>
      <c r="B1164" s="41"/>
      <c r="C1164" s="41"/>
      <c r="D1164" s="49" t="str">
        <f>IFERROR(VLOOKUP($C1164,商品分类目录查找!$A:$B,2,0),"-")</f>
        <v>-</v>
      </c>
      <c r="E1164" s="56" t="str">
        <f t="shared" si="73"/>
        <v>-</v>
      </c>
      <c r="F1164" s="49" t="str">
        <f t="shared" si="74"/>
        <v>-</v>
      </c>
      <c r="G1164" s="49" t="str">
        <f t="shared" si="75"/>
        <v>-</v>
      </c>
      <c r="H1164" s="54" t="str">
        <f t="shared" si="72"/>
        <v>请在此位置填入税率</v>
      </c>
    </row>
    <row r="1165" s="40" customFormat="1" spans="1:8">
      <c r="A1165" s="41"/>
      <c r="B1165" s="41"/>
      <c r="C1165" s="41"/>
      <c r="D1165" s="49" t="str">
        <f>IFERROR(VLOOKUP($C1165,商品分类目录查找!$A:$B,2,0),"-")</f>
        <v>-</v>
      </c>
      <c r="E1165" s="56" t="str">
        <f t="shared" si="73"/>
        <v>-</v>
      </c>
      <c r="F1165" s="49" t="str">
        <f t="shared" si="74"/>
        <v>-</v>
      </c>
      <c r="G1165" s="49" t="str">
        <f t="shared" si="75"/>
        <v>-</v>
      </c>
      <c r="H1165" s="54" t="str">
        <f t="shared" si="72"/>
        <v>请在此位置填入税率</v>
      </c>
    </row>
    <row r="1166" s="40" customFormat="1" spans="1:8">
      <c r="A1166" s="41"/>
      <c r="B1166" s="41"/>
      <c r="C1166" s="41"/>
      <c r="D1166" s="49" t="str">
        <f>IFERROR(VLOOKUP($C1166,商品分类目录查找!$A:$B,2,0),"-")</f>
        <v>-</v>
      </c>
      <c r="E1166" s="56" t="str">
        <f t="shared" si="73"/>
        <v>-</v>
      </c>
      <c r="F1166" s="49" t="str">
        <f t="shared" si="74"/>
        <v>-</v>
      </c>
      <c r="G1166" s="49" t="str">
        <f t="shared" si="75"/>
        <v>-</v>
      </c>
      <c r="H1166" s="54" t="str">
        <f t="shared" si="72"/>
        <v>请在此位置填入税率</v>
      </c>
    </row>
    <row r="1167" s="40" customFormat="1" spans="1:8">
      <c r="A1167" s="41"/>
      <c r="B1167" s="41"/>
      <c r="C1167" s="41"/>
      <c r="D1167" s="49" t="str">
        <f>IFERROR(VLOOKUP($C1167,商品分类目录查找!$A:$B,2,0),"-")</f>
        <v>-</v>
      </c>
      <c r="E1167" s="56" t="str">
        <f t="shared" si="73"/>
        <v>-</v>
      </c>
      <c r="F1167" s="49" t="str">
        <f t="shared" si="74"/>
        <v>-</v>
      </c>
      <c r="G1167" s="49" t="str">
        <f t="shared" si="75"/>
        <v>-</v>
      </c>
      <c r="H1167" s="54" t="str">
        <f t="shared" ref="H1167:H1230" si="76">IF(B1167="","请在此位置填入税率","-")</f>
        <v>请在此位置填入税率</v>
      </c>
    </row>
    <row r="1168" s="40" customFormat="1" spans="1:8">
      <c r="A1168" s="41"/>
      <c r="B1168" s="41"/>
      <c r="C1168" s="41"/>
      <c r="D1168" s="49" t="str">
        <f>IFERROR(VLOOKUP($C1168,商品分类目录查找!$A:$B,2,0),"-")</f>
        <v>-</v>
      </c>
      <c r="E1168" s="56" t="str">
        <f t="shared" si="73"/>
        <v>-</v>
      </c>
      <c r="F1168" s="49" t="str">
        <f t="shared" si="74"/>
        <v>-</v>
      </c>
      <c r="G1168" s="49" t="str">
        <f t="shared" si="75"/>
        <v>-</v>
      </c>
      <c r="H1168" s="54" t="str">
        <f t="shared" si="76"/>
        <v>请在此位置填入税率</v>
      </c>
    </row>
    <row r="1169" s="40" customFormat="1" spans="1:8">
      <c r="A1169" s="41"/>
      <c r="B1169" s="41"/>
      <c r="C1169" s="41"/>
      <c r="D1169" s="49" t="str">
        <f>IFERROR(VLOOKUP($C1169,商品分类目录查找!$A:$B,2,0),"-")</f>
        <v>-</v>
      </c>
      <c r="E1169" s="56" t="str">
        <f t="shared" si="73"/>
        <v>-</v>
      </c>
      <c r="F1169" s="49" t="str">
        <f t="shared" si="74"/>
        <v>-</v>
      </c>
      <c r="G1169" s="49" t="str">
        <f t="shared" si="75"/>
        <v>-</v>
      </c>
      <c r="H1169" s="54" t="str">
        <f t="shared" si="76"/>
        <v>请在此位置填入税率</v>
      </c>
    </row>
    <row r="1170" s="40" customFormat="1" spans="1:8">
      <c r="A1170" s="41"/>
      <c r="B1170" s="41"/>
      <c r="C1170" s="41"/>
      <c r="D1170" s="49" t="str">
        <f>IFERROR(VLOOKUP($C1170,商品分类目录查找!$A:$B,2,0),"-")</f>
        <v>-</v>
      </c>
      <c r="E1170" s="56" t="str">
        <f t="shared" si="73"/>
        <v>-</v>
      </c>
      <c r="F1170" s="49" t="str">
        <f t="shared" si="74"/>
        <v>-</v>
      </c>
      <c r="G1170" s="49" t="str">
        <f t="shared" si="75"/>
        <v>-</v>
      </c>
      <c r="H1170" s="54" t="str">
        <f t="shared" si="76"/>
        <v>请在此位置填入税率</v>
      </c>
    </row>
    <row r="1171" s="40" customFormat="1" spans="1:8">
      <c r="A1171" s="41"/>
      <c r="B1171" s="41"/>
      <c r="C1171" s="41"/>
      <c r="D1171" s="49" t="str">
        <f>IFERROR(VLOOKUP($C1171,商品分类目录查找!$A:$B,2,0),"-")</f>
        <v>-</v>
      </c>
      <c r="E1171" s="56" t="str">
        <f t="shared" si="73"/>
        <v>-</v>
      </c>
      <c r="F1171" s="49" t="str">
        <f t="shared" si="74"/>
        <v>-</v>
      </c>
      <c r="G1171" s="49" t="str">
        <f t="shared" si="75"/>
        <v>-</v>
      </c>
      <c r="H1171" s="54" t="str">
        <f t="shared" si="76"/>
        <v>请在此位置填入税率</v>
      </c>
    </row>
    <row r="1172" s="40" customFormat="1" spans="1:8">
      <c r="A1172" s="41"/>
      <c r="B1172" s="41"/>
      <c r="C1172" s="41"/>
      <c r="D1172" s="49" t="str">
        <f>IFERROR(VLOOKUP($C1172,商品分类目录查找!$A:$B,2,0),"-")</f>
        <v>-</v>
      </c>
      <c r="E1172" s="56" t="str">
        <f t="shared" si="73"/>
        <v>-</v>
      </c>
      <c r="F1172" s="49" t="str">
        <f t="shared" si="74"/>
        <v>-</v>
      </c>
      <c r="G1172" s="49" t="str">
        <f t="shared" si="75"/>
        <v>-</v>
      </c>
      <c r="H1172" s="54" t="str">
        <f t="shared" si="76"/>
        <v>请在此位置填入税率</v>
      </c>
    </row>
    <row r="1173" s="40" customFormat="1" spans="1:8">
      <c r="A1173" s="41"/>
      <c r="B1173" s="41"/>
      <c r="C1173" s="41"/>
      <c r="D1173" s="49" t="str">
        <f>IFERROR(VLOOKUP($C1173,商品分类目录查找!$A:$B,2,0),"-")</f>
        <v>-</v>
      </c>
      <c r="E1173" s="56" t="str">
        <f t="shared" si="73"/>
        <v>-</v>
      </c>
      <c r="F1173" s="49" t="str">
        <f t="shared" si="74"/>
        <v>-</v>
      </c>
      <c r="G1173" s="49" t="str">
        <f t="shared" si="75"/>
        <v>-</v>
      </c>
      <c r="H1173" s="54" t="str">
        <f t="shared" si="76"/>
        <v>请在此位置填入税率</v>
      </c>
    </row>
    <row r="1174" s="40" customFormat="1" spans="1:8">
      <c r="A1174" s="41"/>
      <c r="B1174" s="41"/>
      <c r="C1174" s="41"/>
      <c r="D1174" s="49" t="str">
        <f>IFERROR(VLOOKUP($C1174,商品分类目录查找!$A:$B,2,0),"-")</f>
        <v>-</v>
      </c>
      <c r="E1174" s="56" t="str">
        <f t="shared" si="73"/>
        <v>-</v>
      </c>
      <c r="F1174" s="49" t="str">
        <f t="shared" si="74"/>
        <v>-</v>
      </c>
      <c r="G1174" s="49" t="str">
        <f t="shared" si="75"/>
        <v>-</v>
      </c>
      <c r="H1174" s="54" t="str">
        <f t="shared" si="76"/>
        <v>请在此位置填入税率</v>
      </c>
    </row>
    <row r="1175" s="40" customFormat="1" spans="1:8">
      <c r="A1175" s="41"/>
      <c r="B1175" s="41"/>
      <c r="C1175" s="41"/>
      <c r="D1175" s="49" t="str">
        <f>IFERROR(VLOOKUP($C1175,商品分类目录查找!$A:$B,2,0),"-")</f>
        <v>-</v>
      </c>
      <c r="E1175" s="56" t="str">
        <f t="shared" si="73"/>
        <v>-</v>
      </c>
      <c r="F1175" s="49" t="str">
        <f t="shared" si="74"/>
        <v>-</v>
      </c>
      <c r="G1175" s="49" t="str">
        <f t="shared" si="75"/>
        <v>-</v>
      </c>
      <c r="H1175" s="54" t="str">
        <f t="shared" si="76"/>
        <v>请在此位置填入税率</v>
      </c>
    </row>
    <row r="1176" s="40" customFormat="1" spans="1:8">
      <c r="A1176" s="41"/>
      <c r="B1176" s="41"/>
      <c r="C1176" s="41"/>
      <c r="D1176" s="49" t="str">
        <f>IFERROR(VLOOKUP($C1176,商品分类目录查找!$A:$B,2,0),"-")</f>
        <v>-</v>
      </c>
      <c r="E1176" s="56" t="str">
        <f t="shared" si="73"/>
        <v>-</v>
      </c>
      <c r="F1176" s="49" t="str">
        <f t="shared" si="74"/>
        <v>-</v>
      </c>
      <c r="G1176" s="49" t="str">
        <f t="shared" si="75"/>
        <v>-</v>
      </c>
      <c r="H1176" s="54" t="str">
        <f t="shared" si="76"/>
        <v>请在此位置填入税率</v>
      </c>
    </row>
    <row r="1177" s="40" customFormat="1" spans="1:8">
      <c r="A1177" s="41"/>
      <c r="B1177" s="41"/>
      <c r="C1177" s="41"/>
      <c r="D1177" s="49" t="str">
        <f>IFERROR(VLOOKUP($C1177,商品分类目录查找!$A:$B,2,0),"-")</f>
        <v>-</v>
      </c>
      <c r="E1177" s="56" t="str">
        <f t="shared" si="73"/>
        <v>-</v>
      </c>
      <c r="F1177" s="49" t="str">
        <f t="shared" si="74"/>
        <v>-</v>
      </c>
      <c r="G1177" s="49" t="str">
        <f t="shared" si="75"/>
        <v>-</v>
      </c>
      <c r="H1177" s="54" t="str">
        <f t="shared" si="76"/>
        <v>请在此位置填入税率</v>
      </c>
    </row>
    <row r="1178" s="40" customFormat="1" spans="1:8">
      <c r="A1178" s="41"/>
      <c r="B1178" s="41"/>
      <c r="C1178" s="41"/>
      <c r="D1178" s="49" t="str">
        <f>IFERROR(VLOOKUP($C1178,商品分类目录查找!$A:$B,2,0),"-")</f>
        <v>-</v>
      </c>
      <c r="E1178" s="56" t="str">
        <f t="shared" si="73"/>
        <v>-</v>
      </c>
      <c r="F1178" s="49" t="str">
        <f t="shared" si="74"/>
        <v>-</v>
      </c>
      <c r="G1178" s="49" t="str">
        <f t="shared" si="75"/>
        <v>-</v>
      </c>
      <c r="H1178" s="54" t="str">
        <f t="shared" si="76"/>
        <v>请在此位置填入税率</v>
      </c>
    </row>
    <row r="1179" s="40" customFormat="1" spans="1:8">
      <c r="A1179" s="41"/>
      <c r="B1179" s="41"/>
      <c r="C1179" s="41"/>
      <c r="D1179" s="49" t="str">
        <f>IFERROR(VLOOKUP($C1179,商品分类目录查找!$A:$B,2,0),"-")</f>
        <v>-</v>
      </c>
      <c r="E1179" s="56" t="str">
        <f t="shared" si="73"/>
        <v>-</v>
      </c>
      <c r="F1179" s="49" t="str">
        <f t="shared" si="74"/>
        <v>-</v>
      </c>
      <c r="G1179" s="49" t="str">
        <f t="shared" si="75"/>
        <v>-</v>
      </c>
      <c r="H1179" s="54" t="str">
        <f t="shared" si="76"/>
        <v>请在此位置填入税率</v>
      </c>
    </row>
    <row r="1180" s="40" customFormat="1" spans="1:8">
      <c r="A1180" s="41"/>
      <c r="B1180" s="41"/>
      <c r="C1180" s="41"/>
      <c r="D1180" s="49" t="str">
        <f>IFERROR(VLOOKUP($C1180,商品分类目录查找!$A:$B,2,0),"-")</f>
        <v>-</v>
      </c>
      <c r="E1180" s="56" t="str">
        <f t="shared" si="73"/>
        <v>-</v>
      </c>
      <c r="F1180" s="49" t="str">
        <f t="shared" si="74"/>
        <v>-</v>
      </c>
      <c r="G1180" s="49" t="str">
        <f t="shared" si="75"/>
        <v>-</v>
      </c>
      <c r="H1180" s="54" t="str">
        <f t="shared" si="76"/>
        <v>请在此位置填入税率</v>
      </c>
    </row>
    <row r="1181" s="40" customFormat="1" spans="1:8">
      <c r="A1181" s="41"/>
      <c r="B1181" s="41"/>
      <c r="C1181" s="41"/>
      <c r="D1181" s="49" t="str">
        <f>IFERROR(VLOOKUP($C1181,商品分类目录查找!$A:$B,2,0),"-")</f>
        <v>-</v>
      </c>
      <c r="E1181" s="56" t="str">
        <f t="shared" si="73"/>
        <v>-</v>
      </c>
      <c r="F1181" s="49" t="str">
        <f t="shared" si="74"/>
        <v>-</v>
      </c>
      <c r="G1181" s="49" t="str">
        <f t="shared" si="75"/>
        <v>-</v>
      </c>
      <c r="H1181" s="54" t="str">
        <f t="shared" si="76"/>
        <v>请在此位置填入税率</v>
      </c>
    </row>
    <row r="1182" s="40" customFormat="1" spans="1:8">
      <c r="A1182" s="41"/>
      <c r="B1182" s="41"/>
      <c r="C1182" s="41"/>
      <c r="D1182" s="49" t="str">
        <f>IFERROR(VLOOKUP($C1182,商品分类目录查找!$A:$B,2,0),"-")</f>
        <v>-</v>
      </c>
      <c r="E1182" s="56" t="str">
        <f t="shared" si="73"/>
        <v>-</v>
      </c>
      <c r="F1182" s="49" t="str">
        <f t="shared" si="74"/>
        <v>-</v>
      </c>
      <c r="G1182" s="49" t="str">
        <f t="shared" si="75"/>
        <v>-</v>
      </c>
      <c r="H1182" s="54" t="str">
        <f t="shared" si="76"/>
        <v>请在此位置填入税率</v>
      </c>
    </row>
    <row r="1183" s="40" customFormat="1" spans="1:8">
      <c r="A1183" s="41"/>
      <c r="B1183" s="41"/>
      <c r="C1183" s="41"/>
      <c r="D1183" s="49" t="str">
        <f>IFERROR(VLOOKUP($C1183,商品分类目录查找!$A:$B,2,0),"-")</f>
        <v>-</v>
      </c>
      <c r="E1183" s="56" t="str">
        <f t="shared" si="73"/>
        <v>-</v>
      </c>
      <c r="F1183" s="49" t="str">
        <f t="shared" si="74"/>
        <v>-</v>
      </c>
      <c r="G1183" s="49" t="str">
        <f t="shared" si="75"/>
        <v>-</v>
      </c>
      <c r="H1183" s="54" t="str">
        <f t="shared" si="76"/>
        <v>请在此位置填入税率</v>
      </c>
    </row>
    <row r="1184" s="40" customFormat="1" spans="1:8">
      <c r="A1184" s="41"/>
      <c r="B1184" s="41"/>
      <c r="C1184" s="41"/>
      <c r="D1184" s="49" t="str">
        <f>IFERROR(VLOOKUP($C1184,商品分类目录查找!$A:$B,2,0),"-")</f>
        <v>-</v>
      </c>
      <c r="E1184" s="56" t="str">
        <f t="shared" si="73"/>
        <v>-</v>
      </c>
      <c r="F1184" s="49" t="str">
        <f t="shared" si="74"/>
        <v>-</v>
      </c>
      <c r="G1184" s="49" t="str">
        <f t="shared" si="75"/>
        <v>-</v>
      </c>
      <c r="H1184" s="54" t="str">
        <f t="shared" si="76"/>
        <v>请在此位置填入税率</v>
      </c>
    </row>
    <row r="1185" s="40" customFormat="1" spans="1:8">
      <c r="A1185" s="41"/>
      <c r="B1185" s="41"/>
      <c r="C1185" s="41"/>
      <c r="D1185" s="49" t="str">
        <f>IFERROR(VLOOKUP($C1185,商品分类目录查找!$A:$B,2,0),"-")</f>
        <v>-</v>
      </c>
      <c r="E1185" s="56" t="str">
        <f t="shared" si="73"/>
        <v>-</v>
      </c>
      <c r="F1185" s="49" t="str">
        <f t="shared" si="74"/>
        <v>-</v>
      </c>
      <c r="G1185" s="49" t="str">
        <f t="shared" si="75"/>
        <v>-</v>
      </c>
      <c r="H1185" s="54" t="str">
        <f t="shared" si="76"/>
        <v>请在此位置填入税率</v>
      </c>
    </row>
    <row r="1186" s="40" customFormat="1" spans="1:8">
      <c r="A1186" s="41"/>
      <c r="B1186" s="41"/>
      <c r="C1186" s="41"/>
      <c r="D1186" s="49" t="str">
        <f>IFERROR(VLOOKUP($C1186,商品分类目录查找!$A:$B,2,0),"-")</f>
        <v>-</v>
      </c>
      <c r="E1186" s="56" t="str">
        <f t="shared" si="73"/>
        <v>-</v>
      </c>
      <c r="F1186" s="49" t="str">
        <f t="shared" si="74"/>
        <v>-</v>
      </c>
      <c r="G1186" s="49" t="str">
        <f t="shared" si="75"/>
        <v>-</v>
      </c>
      <c r="H1186" s="54" t="str">
        <f t="shared" si="76"/>
        <v>请在此位置填入税率</v>
      </c>
    </row>
    <row r="1187" s="40" customFormat="1" spans="1:8">
      <c r="A1187" s="41"/>
      <c r="B1187" s="41"/>
      <c r="C1187" s="41"/>
      <c r="D1187" s="49" t="str">
        <f>IFERROR(VLOOKUP($C1187,商品分类目录查找!$A:$B,2,0),"-")</f>
        <v>-</v>
      </c>
      <c r="E1187" s="56" t="str">
        <f t="shared" si="73"/>
        <v>-</v>
      </c>
      <c r="F1187" s="49" t="str">
        <f t="shared" si="74"/>
        <v>-</v>
      </c>
      <c r="G1187" s="49" t="str">
        <f t="shared" si="75"/>
        <v>-</v>
      </c>
      <c r="H1187" s="54" t="str">
        <f t="shared" si="76"/>
        <v>请在此位置填入税率</v>
      </c>
    </row>
    <row r="1188" s="40" customFormat="1" spans="1:8">
      <c r="A1188" s="41"/>
      <c r="B1188" s="41"/>
      <c r="C1188" s="41"/>
      <c r="D1188" s="49" t="str">
        <f>IFERROR(VLOOKUP($C1188,商品分类目录查找!$A:$B,2,0),"-")</f>
        <v>-</v>
      </c>
      <c r="E1188" s="56" t="str">
        <f t="shared" si="73"/>
        <v>-</v>
      </c>
      <c r="F1188" s="49" t="str">
        <f t="shared" si="74"/>
        <v>-</v>
      </c>
      <c r="G1188" s="49" t="str">
        <f t="shared" si="75"/>
        <v>-</v>
      </c>
      <c r="H1188" s="54" t="str">
        <f t="shared" si="76"/>
        <v>请在此位置填入税率</v>
      </c>
    </row>
    <row r="1189" s="40" customFormat="1" spans="1:8">
      <c r="A1189" s="41"/>
      <c r="B1189" s="41"/>
      <c r="C1189" s="41"/>
      <c r="D1189" s="49" t="str">
        <f>IFERROR(VLOOKUP($C1189,商品分类目录查找!$A:$B,2,0),"-")</f>
        <v>-</v>
      </c>
      <c r="E1189" s="56" t="str">
        <f t="shared" si="73"/>
        <v>-</v>
      </c>
      <c r="F1189" s="49" t="str">
        <f t="shared" si="74"/>
        <v>-</v>
      </c>
      <c r="G1189" s="49" t="str">
        <f t="shared" si="75"/>
        <v>-</v>
      </c>
      <c r="H1189" s="54" t="str">
        <f t="shared" si="76"/>
        <v>请在此位置填入税率</v>
      </c>
    </row>
    <row r="1190" s="40" customFormat="1" spans="1:8">
      <c r="A1190" s="41"/>
      <c r="B1190" s="41"/>
      <c r="C1190" s="41"/>
      <c r="D1190" s="49" t="str">
        <f>IFERROR(VLOOKUP($C1190,商品分类目录查找!$A:$B,2,0),"-")</f>
        <v>-</v>
      </c>
      <c r="E1190" s="56" t="str">
        <f t="shared" si="73"/>
        <v>-</v>
      </c>
      <c r="F1190" s="49" t="str">
        <f t="shared" si="74"/>
        <v>-</v>
      </c>
      <c r="G1190" s="49" t="str">
        <f t="shared" si="75"/>
        <v>-</v>
      </c>
      <c r="H1190" s="54" t="str">
        <f t="shared" si="76"/>
        <v>请在此位置填入税率</v>
      </c>
    </row>
    <row r="1191" s="40" customFormat="1" spans="1:8">
      <c r="A1191" s="41"/>
      <c r="B1191" s="41"/>
      <c r="C1191" s="41"/>
      <c r="D1191" s="49" t="str">
        <f>IFERROR(VLOOKUP($C1191,商品分类目录查找!$A:$B,2,0),"-")</f>
        <v>-</v>
      </c>
      <c r="E1191" s="56" t="str">
        <f t="shared" si="73"/>
        <v>-</v>
      </c>
      <c r="F1191" s="49" t="str">
        <f t="shared" si="74"/>
        <v>-</v>
      </c>
      <c r="G1191" s="49" t="str">
        <f t="shared" si="75"/>
        <v>-</v>
      </c>
      <c r="H1191" s="54" t="str">
        <f t="shared" si="76"/>
        <v>请在此位置填入税率</v>
      </c>
    </row>
    <row r="1192" s="40" customFormat="1" spans="1:8">
      <c r="A1192" s="41"/>
      <c r="B1192" s="41"/>
      <c r="C1192" s="41"/>
      <c r="D1192" s="49" t="str">
        <f>IFERROR(VLOOKUP($C1192,商品分类目录查找!$A:$B,2,0),"-")</f>
        <v>-</v>
      </c>
      <c r="E1192" s="56" t="str">
        <f t="shared" si="73"/>
        <v>-</v>
      </c>
      <c r="F1192" s="49" t="str">
        <f t="shared" si="74"/>
        <v>-</v>
      </c>
      <c r="G1192" s="49" t="str">
        <f t="shared" si="75"/>
        <v>-</v>
      </c>
      <c r="H1192" s="54" t="str">
        <f t="shared" si="76"/>
        <v>请在此位置填入税率</v>
      </c>
    </row>
    <row r="1193" s="40" customFormat="1" spans="1:8">
      <c r="A1193" s="41"/>
      <c r="B1193" s="41"/>
      <c r="C1193" s="41"/>
      <c r="D1193" s="49" t="str">
        <f>IFERROR(VLOOKUP($C1193,商品分类目录查找!$A:$B,2,0),"-")</f>
        <v>-</v>
      </c>
      <c r="E1193" s="56" t="str">
        <f t="shared" si="73"/>
        <v>-</v>
      </c>
      <c r="F1193" s="49" t="str">
        <f t="shared" si="74"/>
        <v>-</v>
      </c>
      <c r="G1193" s="49" t="str">
        <f t="shared" si="75"/>
        <v>-</v>
      </c>
      <c r="H1193" s="54" t="str">
        <f t="shared" si="76"/>
        <v>请在此位置填入税率</v>
      </c>
    </row>
    <row r="1194" s="40" customFormat="1" spans="1:8">
      <c r="A1194" s="41"/>
      <c r="B1194" s="41"/>
      <c r="C1194" s="41"/>
      <c r="D1194" s="49" t="str">
        <f>IFERROR(VLOOKUP($C1194,商品分类目录查找!$A:$B,2,0),"-")</f>
        <v>-</v>
      </c>
      <c r="E1194" s="56" t="str">
        <f t="shared" si="73"/>
        <v>-</v>
      </c>
      <c r="F1194" s="49" t="str">
        <f t="shared" si="74"/>
        <v>-</v>
      </c>
      <c r="G1194" s="49" t="str">
        <f t="shared" si="75"/>
        <v>-</v>
      </c>
      <c r="H1194" s="54" t="str">
        <f t="shared" si="76"/>
        <v>请在此位置填入税率</v>
      </c>
    </row>
    <row r="1195" s="40" customFormat="1" spans="1:8">
      <c r="A1195" s="41"/>
      <c r="B1195" s="41"/>
      <c r="C1195" s="41"/>
      <c r="D1195" s="49" t="str">
        <f>IFERROR(VLOOKUP($C1195,商品分类目录查找!$A:$B,2,0),"-")</f>
        <v>-</v>
      </c>
      <c r="E1195" s="56" t="str">
        <f t="shared" si="73"/>
        <v>-</v>
      </c>
      <c r="F1195" s="49" t="str">
        <f t="shared" si="74"/>
        <v>-</v>
      </c>
      <c r="G1195" s="49" t="str">
        <f t="shared" si="75"/>
        <v>-</v>
      </c>
      <c r="H1195" s="54" t="str">
        <f t="shared" si="76"/>
        <v>请在此位置填入税率</v>
      </c>
    </row>
    <row r="1196" s="40" customFormat="1" spans="1:8">
      <c r="A1196" s="41"/>
      <c r="B1196" s="41"/>
      <c r="C1196" s="41"/>
      <c r="D1196" s="49" t="str">
        <f>IFERROR(VLOOKUP($C1196,商品分类目录查找!$A:$B,2,0),"-")</f>
        <v>-</v>
      </c>
      <c r="E1196" s="56" t="str">
        <f t="shared" si="73"/>
        <v>-</v>
      </c>
      <c r="F1196" s="49" t="str">
        <f t="shared" si="74"/>
        <v>-</v>
      </c>
      <c r="G1196" s="49" t="str">
        <f t="shared" si="75"/>
        <v>-</v>
      </c>
      <c r="H1196" s="54" t="str">
        <f t="shared" si="76"/>
        <v>请在此位置填入税率</v>
      </c>
    </row>
    <row r="1197" s="40" customFormat="1" spans="1:8">
      <c r="A1197" s="41"/>
      <c r="B1197" s="41"/>
      <c r="C1197" s="41"/>
      <c r="D1197" s="49" t="str">
        <f>IFERROR(VLOOKUP($C1197,商品分类目录查找!$A:$B,2,0),"-")</f>
        <v>-</v>
      </c>
      <c r="E1197" s="56" t="str">
        <f t="shared" si="73"/>
        <v>-</v>
      </c>
      <c r="F1197" s="49" t="str">
        <f t="shared" si="74"/>
        <v>-</v>
      </c>
      <c r="G1197" s="49" t="str">
        <f t="shared" si="75"/>
        <v>-</v>
      </c>
      <c r="H1197" s="54" t="str">
        <f t="shared" si="76"/>
        <v>请在此位置填入税率</v>
      </c>
    </row>
    <row r="1198" s="40" customFormat="1" spans="1:8">
      <c r="A1198" s="41"/>
      <c r="B1198" s="41"/>
      <c r="C1198" s="41"/>
      <c r="D1198" s="49" t="str">
        <f>IFERROR(VLOOKUP($C1198,商品分类目录查找!$A:$B,2,0),"-")</f>
        <v>-</v>
      </c>
      <c r="E1198" s="56" t="str">
        <f t="shared" si="73"/>
        <v>-</v>
      </c>
      <c r="F1198" s="49" t="str">
        <f t="shared" si="74"/>
        <v>-</v>
      </c>
      <c r="G1198" s="49" t="str">
        <f t="shared" si="75"/>
        <v>-</v>
      </c>
      <c r="H1198" s="54" t="str">
        <f t="shared" si="76"/>
        <v>请在此位置填入税率</v>
      </c>
    </row>
    <row r="1199" s="40" customFormat="1" spans="1:8">
      <c r="A1199" s="41"/>
      <c r="B1199" s="41"/>
      <c r="C1199" s="41"/>
      <c r="D1199" s="49" t="str">
        <f>IFERROR(VLOOKUP($C1199,商品分类目录查找!$A:$B,2,0),"-")</f>
        <v>-</v>
      </c>
      <c r="E1199" s="56" t="str">
        <f t="shared" si="73"/>
        <v>-</v>
      </c>
      <c r="F1199" s="49" t="str">
        <f t="shared" si="74"/>
        <v>-</v>
      </c>
      <c r="G1199" s="49" t="str">
        <f t="shared" si="75"/>
        <v>-</v>
      </c>
      <c r="H1199" s="54" t="str">
        <f t="shared" si="76"/>
        <v>请在此位置填入税率</v>
      </c>
    </row>
    <row r="1200" s="40" customFormat="1" spans="1:8">
      <c r="A1200" s="41"/>
      <c r="B1200" s="41"/>
      <c r="C1200" s="41"/>
      <c r="D1200" s="49" t="str">
        <f>IFERROR(VLOOKUP($C1200,商品分类目录查找!$A:$B,2,0),"-")</f>
        <v>-</v>
      </c>
      <c r="E1200" s="56" t="str">
        <f t="shared" si="73"/>
        <v>-</v>
      </c>
      <c r="F1200" s="49" t="str">
        <f t="shared" si="74"/>
        <v>-</v>
      </c>
      <c r="G1200" s="49" t="str">
        <f t="shared" si="75"/>
        <v>-</v>
      </c>
      <c r="H1200" s="54" t="str">
        <f t="shared" si="76"/>
        <v>请在此位置填入税率</v>
      </c>
    </row>
    <row r="1201" s="40" customFormat="1" spans="1:8">
      <c r="A1201" s="41"/>
      <c r="B1201" s="41"/>
      <c r="C1201" s="41"/>
      <c r="D1201" s="49" t="str">
        <f>IFERROR(VLOOKUP($C1201,商品分类目录查找!$A:$B,2,0),"-")</f>
        <v>-</v>
      </c>
      <c r="E1201" s="56" t="str">
        <f t="shared" si="73"/>
        <v>-</v>
      </c>
      <c r="F1201" s="49" t="str">
        <f t="shared" si="74"/>
        <v>-</v>
      </c>
      <c r="G1201" s="49" t="str">
        <f t="shared" si="75"/>
        <v>-</v>
      </c>
      <c r="H1201" s="54" t="str">
        <f t="shared" si="76"/>
        <v>请在此位置填入税率</v>
      </c>
    </row>
    <row r="1202" s="40" customFormat="1" spans="1:8">
      <c r="A1202" s="41"/>
      <c r="B1202" s="41"/>
      <c r="C1202" s="41"/>
      <c r="D1202" s="49" t="str">
        <f>IFERROR(VLOOKUP($C1202,商品分类目录查找!$A:$B,2,0),"-")</f>
        <v>-</v>
      </c>
      <c r="E1202" s="56" t="str">
        <f t="shared" si="73"/>
        <v>-</v>
      </c>
      <c r="F1202" s="49" t="str">
        <f t="shared" si="74"/>
        <v>-</v>
      </c>
      <c r="G1202" s="49" t="str">
        <f t="shared" si="75"/>
        <v>-</v>
      </c>
      <c r="H1202" s="54" t="str">
        <f t="shared" si="76"/>
        <v>请在此位置填入税率</v>
      </c>
    </row>
    <row r="1203" s="40" customFormat="1" spans="1:8">
      <c r="A1203" s="41"/>
      <c r="B1203" s="41"/>
      <c r="C1203" s="41"/>
      <c r="D1203" s="49" t="str">
        <f>IFERROR(VLOOKUP($C1203,商品分类目录查找!$A:$B,2,0),"-")</f>
        <v>-</v>
      </c>
      <c r="E1203" s="56" t="str">
        <f t="shared" si="73"/>
        <v>-</v>
      </c>
      <c r="F1203" s="49" t="str">
        <f t="shared" si="74"/>
        <v>-</v>
      </c>
      <c r="G1203" s="49" t="str">
        <f t="shared" si="75"/>
        <v>-</v>
      </c>
      <c r="H1203" s="54" t="str">
        <f t="shared" si="76"/>
        <v>请在此位置填入税率</v>
      </c>
    </row>
    <row r="1204" s="40" customFormat="1" spans="1:8">
      <c r="A1204" s="41"/>
      <c r="B1204" s="41"/>
      <c r="C1204" s="41"/>
      <c r="D1204" s="49" t="str">
        <f>IFERROR(VLOOKUP($C1204,商品分类目录查找!$A:$B,2,0),"-")</f>
        <v>-</v>
      </c>
      <c r="E1204" s="56" t="str">
        <f t="shared" si="73"/>
        <v>-</v>
      </c>
      <c r="F1204" s="49" t="str">
        <f t="shared" si="74"/>
        <v>-</v>
      </c>
      <c r="G1204" s="49" t="str">
        <f t="shared" si="75"/>
        <v>-</v>
      </c>
      <c r="H1204" s="54" t="str">
        <f t="shared" si="76"/>
        <v>请在此位置填入税率</v>
      </c>
    </row>
    <row r="1205" s="40" customFormat="1" spans="1:8">
      <c r="A1205" s="41"/>
      <c r="B1205" s="41"/>
      <c r="C1205" s="41"/>
      <c r="D1205" s="49" t="str">
        <f>IFERROR(VLOOKUP($C1205,商品分类目录查找!$A:$B,2,0),"-")</f>
        <v>-</v>
      </c>
      <c r="E1205" s="56" t="str">
        <f t="shared" si="73"/>
        <v>-</v>
      </c>
      <c r="F1205" s="49" t="str">
        <f t="shared" si="74"/>
        <v>-</v>
      </c>
      <c r="G1205" s="49" t="str">
        <f t="shared" si="75"/>
        <v>-</v>
      </c>
      <c r="H1205" s="54" t="str">
        <f t="shared" si="76"/>
        <v>请在此位置填入税率</v>
      </c>
    </row>
    <row r="1206" s="40" customFormat="1" spans="1:8">
      <c r="A1206" s="41"/>
      <c r="B1206" s="41"/>
      <c r="C1206" s="41"/>
      <c r="D1206" s="49" t="str">
        <f>IFERROR(VLOOKUP($C1206,商品分类目录查找!$A:$B,2,0),"-")</f>
        <v>-</v>
      </c>
      <c r="E1206" s="56" t="str">
        <f t="shared" si="73"/>
        <v>-</v>
      </c>
      <c r="F1206" s="49" t="str">
        <f t="shared" si="74"/>
        <v>-</v>
      </c>
      <c r="G1206" s="49" t="str">
        <f t="shared" si="75"/>
        <v>-</v>
      </c>
      <c r="H1206" s="54" t="str">
        <f t="shared" si="76"/>
        <v>请在此位置填入税率</v>
      </c>
    </row>
    <row r="1207" s="40" customFormat="1" spans="1:8">
      <c r="A1207" s="41"/>
      <c r="B1207" s="41"/>
      <c r="C1207" s="41"/>
      <c r="D1207" s="49" t="str">
        <f>IFERROR(VLOOKUP($C1207,商品分类目录查找!$A:$B,2,0),"-")</f>
        <v>-</v>
      </c>
      <c r="E1207" s="56" t="str">
        <f t="shared" si="73"/>
        <v>-</v>
      </c>
      <c r="F1207" s="49" t="str">
        <f t="shared" si="74"/>
        <v>-</v>
      </c>
      <c r="G1207" s="49" t="str">
        <f t="shared" si="75"/>
        <v>-</v>
      </c>
      <c r="H1207" s="54" t="str">
        <f t="shared" si="76"/>
        <v>请在此位置填入税率</v>
      </c>
    </row>
    <row r="1208" s="40" customFormat="1" spans="1:8">
      <c r="A1208" s="41"/>
      <c r="B1208" s="41"/>
      <c r="C1208" s="41"/>
      <c r="D1208" s="49" t="str">
        <f>IFERROR(VLOOKUP($C1208,商品分类目录查找!$A:$B,2,0),"-")</f>
        <v>-</v>
      </c>
      <c r="E1208" s="56" t="str">
        <f t="shared" si="73"/>
        <v>-</v>
      </c>
      <c r="F1208" s="49" t="str">
        <f t="shared" si="74"/>
        <v>-</v>
      </c>
      <c r="G1208" s="49" t="str">
        <f t="shared" si="75"/>
        <v>-</v>
      </c>
      <c r="H1208" s="54" t="str">
        <f t="shared" si="76"/>
        <v>请在此位置填入税率</v>
      </c>
    </row>
    <row r="1209" s="40" customFormat="1" spans="1:8">
      <c r="A1209" s="41"/>
      <c r="B1209" s="41"/>
      <c r="C1209" s="41"/>
      <c r="D1209" s="49" t="str">
        <f>IFERROR(VLOOKUP($C1209,商品分类目录查找!$A:$B,2,0),"-")</f>
        <v>-</v>
      </c>
      <c r="E1209" s="56" t="str">
        <f t="shared" si="73"/>
        <v>-</v>
      </c>
      <c r="F1209" s="49" t="str">
        <f t="shared" si="74"/>
        <v>-</v>
      </c>
      <c r="G1209" s="49" t="str">
        <f t="shared" si="75"/>
        <v>-</v>
      </c>
      <c r="H1209" s="54" t="str">
        <f t="shared" si="76"/>
        <v>请在此位置填入税率</v>
      </c>
    </row>
    <row r="1210" s="40" customFormat="1" spans="1:8">
      <c r="A1210" s="41"/>
      <c r="B1210" s="41"/>
      <c r="C1210" s="41"/>
      <c r="D1210" s="49" t="str">
        <f>IFERROR(VLOOKUP($C1210,商品分类目录查找!$A:$B,2,0),"-")</f>
        <v>-</v>
      </c>
      <c r="E1210" s="56" t="str">
        <f t="shared" si="73"/>
        <v>-</v>
      </c>
      <c r="F1210" s="49" t="str">
        <f t="shared" si="74"/>
        <v>-</v>
      </c>
      <c r="G1210" s="49" t="str">
        <f t="shared" si="75"/>
        <v>-</v>
      </c>
      <c r="H1210" s="54" t="str">
        <f t="shared" si="76"/>
        <v>请在此位置填入税率</v>
      </c>
    </row>
    <row r="1211" s="40" customFormat="1" spans="1:8">
      <c r="A1211" s="41"/>
      <c r="B1211" s="41"/>
      <c r="C1211" s="41"/>
      <c r="D1211" s="49" t="str">
        <f>IFERROR(VLOOKUP($C1211,商品分类目录查找!$A:$B,2,0),"-")</f>
        <v>-</v>
      </c>
      <c r="E1211" s="56" t="str">
        <f t="shared" si="73"/>
        <v>-</v>
      </c>
      <c r="F1211" s="49" t="str">
        <f t="shared" si="74"/>
        <v>-</v>
      </c>
      <c r="G1211" s="49" t="str">
        <f t="shared" si="75"/>
        <v>-</v>
      </c>
      <c r="H1211" s="54" t="str">
        <f t="shared" si="76"/>
        <v>请在此位置填入税率</v>
      </c>
    </row>
    <row r="1212" s="40" customFormat="1" spans="1:8">
      <c r="A1212" s="41"/>
      <c r="B1212" s="41"/>
      <c r="C1212" s="41"/>
      <c r="D1212" s="49" t="str">
        <f>IFERROR(VLOOKUP($C1212,商品分类目录查找!$A:$B,2,0),"-")</f>
        <v>-</v>
      </c>
      <c r="E1212" s="56" t="str">
        <f t="shared" si="73"/>
        <v>-</v>
      </c>
      <c r="F1212" s="49" t="str">
        <f t="shared" si="74"/>
        <v>-</v>
      </c>
      <c r="G1212" s="49" t="str">
        <f t="shared" si="75"/>
        <v>-</v>
      </c>
      <c r="H1212" s="54" t="str">
        <f t="shared" si="76"/>
        <v>请在此位置填入税率</v>
      </c>
    </row>
    <row r="1213" s="40" customFormat="1" spans="1:8">
      <c r="A1213" s="41"/>
      <c r="B1213" s="41"/>
      <c r="C1213" s="41"/>
      <c r="D1213" s="49" t="str">
        <f>IFERROR(VLOOKUP($C1213,商品分类目录查找!$A:$B,2,0),"-")</f>
        <v>-</v>
      </c>
      <c r="E1213" s="56" t="str">
        <f t="shared" si="73"/>
        <v>-</v>
      </c>
      <c r="F1213" s="49" t="str">
        <f t="shared" si="74"/>
        <v>-</v>
      </c>
      <c r="G1213" s="49" t="str">
        <f t="shared" si="75"/>
        <v>-</v>
      </c>
      <c r="H1213" s="54" t="str">
        <f t="shared" si="76"/>
        <v>请在此位置填入税率</v>
      </c>
    </row>
    <row r="1214" s="40" customFormat="1" spans="1:8">
      <c r="A1214" s="41"/>
      <c r="B1214" s="41"/>
      <c r="C1214" s="41"/>
      <c r="D1214" s="49" t="str">
        <f>IFERROR(VLOOKUP($C1214,商品分类目录查找!$A:$B,2,0),"-")</f>
        <v>-</v>
      </c>
      <c r="E1214" s="56" t="str">
        <f t="shared" si="73"/>
        <v>-</v>
      </c>
      <c r="F1214" s="49" t="str">
        <f t="shared" si="74"/>
        <v>-</v>
      </c>
      <c r="G1214" s="49" t="str">
        <f t="shared" si="75"/>
        <v>-</v>
      </c>
      <c r="H1214" s="54" t="str">
        <f t="shared" si="76"/>
        <v>请在此位置填入税率</v>
      </c>
    </row>
    <row r="1215" s="40" customFormat="1" spans="1:8">
      <c r="A1215" s="41"/>
      <c r="B1215" s="41"/>
      <c r="C1215" s="41"/>
      <c r="D1215" s="49" t="str">
        <f>IFERROR(VLOOKUP($C1215,商品分类目录查找!$A:$B,2,0),"-")</f>
        <v>-</v>
      </c>
      <c r="E1215" s="56" t="str">
        <f t="shared" si="73"/>
        <v>-</v>
      </c>
      <c r="F1215" s="49" t="str">
        <f t="shared" si="74"/>
        <v>-</v>
      </c>
      <c r="G1215" s="49" t="str">
        <f t="shared" si="75"/>
        <v>-</v>
      </c>
      <c r="H1215" s="54" t="str">
        <f t="shared" si="76"/>
        <v>请在此位置填入税率</v>
      </c>
    </row>
    <row r="1216" s="40" customFormat="1" spans="1:8">
      <c r="A1216" s="41"/>
      <c r="B1216" s="41"/>
      <c r="C1216" s="41"/>
      <c r="D1216" s="49" t="str">
        <f>IFERROR(VLOOKUP($C1216,商品分类目录查找!$A:$B,2,0),"-")</f>
        <v>-</v>
      </c>
      <c r="E1216" s="56" t="str">
        <f t="shared" si="73"/>
        <v>-</v>
      </c>
      <c r="F1216" s="49" t="str">
        <f t="shared" si="74"/>
        <v>-</v>
      </c>
      <c r="G1216" s="49" t="str">
        <f t="shared" si="75"/>
        <v>-</v>
      </c>
      <c r="H1216" s="54" t="str">
        <f t="shared" si="76"/>
        <v>请在此位置填入税率</v>
      </c>
    </row>
    <row r="1217" s="40" customFormat="1" spans="1:8">
      <c r="A1217" s="41"/>
      <c r="B1217" s="41"/>
      <c r="C1217" s="41"/>
      <c r="D1217" s="49" t="str">
        <f>IFERROR(VLOOKUP($C1217,商品分类目录查找!$A:$B,2,0),"-")</f>
        <v>-</v>
      </c>
      <c r="E1217" s="56" t="str">
        <f t="shared" si="73"/>
        <v>-</v>
      </c>
      <c r="F1217" s="49" t="str">
        <f t="shared" si="74"/>
        <v>-</v>
      </c>
      <c r="G1217" s="49" t="str">
        <f t="shared" si="75"/>
        <v>-</v>
      </c>
      <c r="H1217" s="54" t="str">
        <f t="shared" si="76"/>
        <v>请在此位置填入税率</v>
      </c>
    </row>
    <row r="1218" s="40" customFormat="1" spans="1:8">
      <c r="A1218" s="41"/>
      <c r="B1218" s="41"/>
      <c r="C1218" s="41"/>
      <c r="D1218" s="49" t="str">
        <f>IFERROR(VLOOKUP($C1218,商品分类目录查找!$A:$B,2,0),"-")</f>
        <v>-</v>
      </c>
      <c r="E1218" s="56" t="str">
        <f t="shared" ref="E1218:E1281" si="77">LEFT(D1218,4)</f>
        <v>-</v>
      </c>
      <c r="F1218" s="49" t="str">
        <f t="shared" ref="F1218:F1281" si="78">LEFT($D1218,3)</f>
        <v>-</v>
      </c>
      <c r="G1218" s="49" t="str">
        <f t="shared" ref="G1218:G1281" si="79">LEFT($D1218,2)</f>
        <v>-</v>
      </c>
      <c r="H1218" s="54" t="str">
        <f t="shared" si="76"/>
        <v>请在此位置填入税率</v>
      </c>
    </row>
    <row r="1219" s="40" customFormat="1" spans="1:8">
      <c r="A1219" s="41"/>
      <c r="B1219" s="41"/>
      <c r="C1219" s="41"/>
      <c r="D1219" s="49" t="str">
        <f>IFERROR(VLOOKUP($C1219,商品分类目录查找!$A:$B,2,0),"-")</f>
        <v>-</v>
      </c>
      <c r="E1219" s="56" t="str">
        <f t="shared" si="77"/>
        <v>-</v>
      </c>
      <c r="F1219" s="49" t="str">
        <f t="shared" si="78"/>
        <v>-</v>
      </c>
      <c r="G1219" s="49" t="str">
        <f t="shared" si="79"/>
        <v>-</v>
      </c>
      <c r="H1219" s="54" t="str">
        <f t="shared" si="76"/>
        <v>请在此位置填入税率</v>
      </c>
    </row>
    <row r="1220" s="40" customFormat="1" spans="1:8">
      <c r="A1220" s="41"/>
      <c r="B1220" s="41"/>
      <c r="C1220" s="41"/>
      <c r="D1220" s="49" t="str">
        <f>IFERROR(VLOOKUP($C1220,商品分类目录查找!$A:$B,2,0),"-")</f>
        <v>-</v>
      </c>
      <c r="E1220" s="56" t="str">
        <f t="shared" si="77"/>
        <v>-</v>
      </c>
      <c r="F1220" s="49" t="str">
        <f t="shared" si="78"/>
        <v>-</v>
      </c>
      <c r="G1220" s="49" t="str">
        <f t="shared" si="79"/>
        <v>-</v>
      </c>
      <c r="H1220" s="54" t="str">
        <f t="shared" si="76"/>
        <v>请在此位置填入税率</v>
      </c>
    </row>
    <row r="1221" s="40" customFormat="1" spans="1:8">
      <c r="A1221" s="41"/>
      <c r="B1221" s="41"/>
      <c r="C1221" s="41"/>
      <c r="D1221" s="49" t="str">
        <f>IFERROR(VLOOKUP($C1221,商品分类目录查找!$A:$B,2,0),"-")</f>
        <v>-</v>
      </c>
      <c r="E1221" s="56" t="str">
        <f t="shared" si="77"/>
        <v>-</v>
      </c>
      <c r="F1221" s="49" t="str">
        <f t="shared" si="78"/>
        <v>-</v>
      </c>
      <c r="G1221" s="49" t="str">
        <f t="shared" si="79"/>
        <v>-</v>
      </c>
      <c r="H1221" s="54" t="str">
        <f t="shared" si="76"/>
        <v>请在此位置填入税率</v>
      </c>
    </row>
    <row r="1222" s="40" customFormat="1" spans="1:8">
      <c r="A1222" s="41"/>
      <c r="B1222" s="41"/>
      <c r="C1222" s="41"/>
      <c r="D1222" s="49" t="str">
        <f>IFERROR(VLOOKUP($C1222,商品分类目录查找!$A:$B,2,0),"-")</f>
        <v>-</v>
      </c>
      <c r="E1222" s="56" t="str">
        <f t="shared" si="77"/>
        <v>-</v>
      </c>
      <c r="F1222" s="49" t="str">
        <f t="shared" si="78"/>
        <v>-</v>
      </c>
      <c r="G1222" s="49" t="str">
        <f t="shared" si="79"/>
        <v>-</v>
      </c>
      <c r="H1222" s="54" t="str">
        <f t="shared" si="76"/>
        <v>请在此位置填入税率</v>
      </c>
    </row>
    <row r="1223" s="40" customFormat="1" spans="1:8">
      <c r="A1223" s="41"/>
      <c r="B1223" s="41"/>
      <c r="C1223" s="41"/>
      <c r="D1223" s="49" t="str">
        <f>IFERROR(VLOOKUP($C1223,商品分类目录查找!$A:$B,2,0),"-")</f>
        <v>-</v>
      </c>
      <c r="E1223" s="56" t="str">
        <f t="shared" si="77"/>
        <v>-</v>
      </c>
      <c r="F1223" s="49" t="str">
        <f t="shared" si="78"/>
        <v>-</v>
      </c>
      <c r="G1223" s="49" t="str">
        <f t="shared" si="79"/>
        <v>-</v>
      </c>
      <c r="H1223" s="54" t="str">
        <f t="shared" si="76"/>
        <v>请在此位置填入税率</v>
      </c>
    </row>
    <row r="1224" s="40" customFormat="1" spans="1:8">
      <c r="A1224" s="41"/>
      <c r="B1224" s="41"/>
      <c r="C1224" s="41"/>
      <c r="D1224" s="49" t="str">
        <f>IFERROR(VLOOKUP($C1224,商品分类目录查找!$A:$B,2,0),"-")</f>
        <v>-</v>
      </c>
      <c r="E1224" s="56" t="str">
        <f t="shared" si="77"/>
        <v>-</v>
      </c>
      <c r="F1224" s="49" t="str">
        <f t="shared" si="78"/>
        <v>-</v>
      </c>
      <c r="G1224" s="49" t="str">
        <f t="shared" si="79"/>
        <v>-</v>
      </c>
      <c r="H1224" s="54" t="str">
        <f t="shared" si="76"/>
        <v>请在此位置填入税率</v>
      </c>
    </row>
    <row r="1225" s="40" customFormat="1" spans="1:8">
      <c r="A1225" s="41"/>
      <c r="B1225" s="41"/>
      <c r="C1225" s="41"/>
      <c r="D1225" s="49" t="str">
        <f>IFERROR(VLOOKUP($C1225,商品分类目录查找!$A:$B,2,0),"-")</f>
        <v>-</v>
      </c>
      <c r="E1225" s="56" t="str">
        <f t="shared" si="77"/>
        <v>-</v>
      </c>
      <c r="F1225" s="49" t="str">
        <f t="shared" si="78"/>
        <v>-</v>
      </c>
      <c r="G1225" s="49" t="str">
        <f t="shared" si="79"/>
        <v>-</v>
      </c>
      <c r="H1225" s="54" t="str">
        <f t="shared" si="76"/>
        <v>请在此位置填入税率</v>
      </c>
    </row>
    <row r="1226" s="40" customFormat="1" spans="1:8">
      <c r="A1226" s="41"/>
      <c r="B1226" s="41"/>
      <c r="C1226" s="41"/>
      <c r="D1226" s="49" t="str">
        <f>IFERROR(VLOOKUP($C1226,商品分类目录查找!$A:$B,2,0),"-")</f>
        <v>-</v>
      </c>
      <c r="E1226" s="56" t="str">
        <f t="shared" si="77"/>
        <v>-</v>
      </c>
      <c r="F1226" s="49" t="str">
        <f t="shared" si="78"/>
        <v>-</v>
      </c>
      <c r="G1226" s="49" t="str">
        <f t="shared" si="79"/>
        <v>-</v>
      </c>
      <c r="H1226" s="54" t="str">
        <f t="shared" si="76"/>
        <v>请在此位置填入税率</v>
      </c>
    </row>
    <row r="1227" s="40" customFormat="1" spans="1:8">
      <c r="A1227" s="41"/>
      <c r="B1227" s="41"/>
      <c r="C1227" s="41"/>
      <c r="D1227" s="49" t="str">
        <f>IFERROR(VLOOKUP($C1227,商品分类目录查找!$A:$B,2,0),"-")</f>
        <v>-</v>
      </c>
      <c r="E1227" s="56" t="str">
        <f t="shared" si="77"/>
        <v>-</v>
      </c>
      <c r="F1227" s="49" t="str">
        <f t="shared" si="78"/>
        <v>-</v>
      </c>
      <c r="G1227" s="49" t="str">
        <f t="shared" si="79"/>
        <v>-</v>
      </c>
      <c r="H1227" s="54" t="str">
        <f t="shared" si="76"/>
        <v>请在此位置填入税率</v>
      </c>
    </row>
    <row r="1228" s="40" customFormat="1" spans="1:8">
      <c r="A1228" s="41"/>
      <c r="B1228" s="41"/>
      <c r="C1228" s="41"/>
      <c r="D1228" s="49" t="str">
        <f>IFERROR(VLOOKUP($C1228,商品分类目录查找!$A:$B,2,0),"-")</f>
        <v>-</v>
      </c>
      <c r="E1228" s="56" t="str">
        <f t="shared" si="77"/>
        <v>-</v>
      </c>
      <c r="F1228" s="49" t="str">
        <f t="shared" si="78"/>
        <v>-</v>
      </c>
      <c r="G1228" s="49" t="str">
        <f t="shared" si="79"/>
        <v>-</v>
      </c>
      <c r="H1228" s="54" t="str">
        <f t="shared" si="76"/>
        <v>请在此位置填入税率</v>
      </c>
    </row>
    <row r="1229" s="40" customFormat="1" spans="1:8">
      <c r="A1229" s="41"/>
      <c r="B1229" s="41"/>
      <c r="C1229" s="41"/>
      <c r="D1229" s="49" t="str">
        <f>IFERROR(VLOOKUP($C1229,商品分类目录查找!$A:$B,2,0),"-")</f>
        <v>-</v>
      </c>
      <c r="E1229" s="56" t="str">
        <f t="shared" si="77"/>
        <v>-</v>
      </c>
      <c r="F1229" s="49" t="str">
        <f t="shared" si="78"/>
        <v>-</v>
      </c>
      <c r="G1229" s="49" t="str">
        <f t="shared" si="79"/>
        <v>-</v>
      </c>
      <c r="H1229" s="54" t="str">
        <f t="shared" si="76"/>
        <v>请在此位置填入税率</v>
      </c>
    </row>
    <row r="1230" s="40" customFormat="1" spans="1:8">
      <c r="A1230" s="41"/>
      <c r="B1230" s="41"/>
      <c r="C1230" s="41"/>
      <c r="D1230" s="49" t="str">
        <f>IFERROR(VLOOKUP($C1230,商品分类目录查找!$A:$B,2,0),"-")</f>
        <v>-</v>
      </c>
      <c r="E1230" s="56" t="str">
        <f t="shared" si="77"/>
        <v>-</v>
      </c>
      <c r="F1230" s="49" t="str">
        <f t="shared" si="78"/>
        <v>-</v>
      </c>
      <c r="G1230" s="49" t="str">
        <f t="shared" si="79"/>
        <v>-</v>
      </c>
      <c r="H1230" s="54" t="str">
        <f t="shared" si="76"/>
        <v>请在此位置填入税率</v>
      </c>
    </row>
    <row r="1231" s="40" customFormat="1" spans="1:8">
      <c r="A1231" s="41"/>
      <c r="B1231" s="41"/>
      <c r="C1231" s="41"/>
      <c r="D1231" s="49" t="str">
        <f>IFERROR(VLOOKUP($C1231,商品分类目录查找!$A:$B,2,0),"-")</f>
        <v>-</v>
      </c>
      <c r="E1231" s="56" t="str">
        <f t="shared" si="77"/>
        <v>-</v>
      </c>
      <c r="F1231" s="49" t="str">
        <f t="shared" si="78"/>
        <v>-</v>
      </c>
      <c r="G1231" s="49" t="str">
        <f t="shared" si="79"/>
        <v>-</v>
      </c>
      <c r="H1231" s="54" t="str">
        <f t="shared" ref="H1231:H1294" si="80">IF(B1231="","请在此位置填入税率","-")</f>
        <v>请在此位置填入税率</v>
      </c>
    </row>
    <row r="1232" s="40" customFormat="1" spans="1:8">
      <c r="A1232" s="41"/>
      <c r="B1232" s="41"/>
      <c r="C1232" s="41"/>
      <c r="D1232" s="49" t="str">
        <f>IFERROR(VLOOKUP($C1232,商品分类目录查找!$A:$B,2,0),"-")</f>
        <v>-</v>
      </c>
      <c r="E1232" s="56" t="str">
        <f t="shared" si="77"/>
        <v>-</v>
      </c>
      <c r="F1232" s="49" t="str">
        <f t="shared" si="78"/>
        <v>-</v>
      </c>
      <c r="G1232" s="49" t="str">
        <f t="shared" si="79"/>
        <v>-</v>
      </c>
      <c r="H1232" s="54" t="str">
        <f t="shared" si="80"/>
        <v>请在此位置填入税率</v>
      </c>
    </row>
    <row r="1233" s="40" customFormat="1" spans="1:8">
      <c r="A1233" s="41"/>
      <c r="B1233" s="41"/>
      <c r="C1233" s="41"/>
      <c r="D1233" s="49" t="str">
        <f>IFERROR(VLOOKUP($C1233,商品分类目录查找!$A:$B,2,0),"-")</f>
        <v>-</v>
      </c>
      <c r="E1233" s="56" t="str">
        <f t="shared" si="77"/>
        <v>-</v>
      </c>
      <c r="F1233" s="49" t="str">
        <f t="shared" si="78"/>
        <v>-</v>
      </c>
      <c r="G1233" s="49" t="str">
        <f t="shared" si="79"/>
        <v>-</v>
      </c>
      <c r="H1233" s="54" t="str">
        <f t="shared" si="80"/>
        <v>请在此位置填入税率</v>
      </c>
    </row>
    <row r="1234" s="40" customFormat="1" spans="1:8">
      <c r="A1234" s="41"/>
      <c r="B1234" s="41"/>
      <c r="C1234" s="41"/>
      <c r="D1234" s="49" t="str">
        <f>IFERROR(VLOOKUP($C1234,商品分类目录查找!$A:$B,2,0),"-")</f>
        <v>-</v>
      </c>
      <c r="E1234" s="56" t="str">
        <f t="shared" si="77"/>
        <v>-</v>
      </c>
      <c r="F1234" s="49" t="str">
        <f t="shared" si="78"/>
        <v>-</v>
      </c>
      <c r="G1234" s="49" t="str">
        <f t="shared" si="79"/>
        <v>-</v>
      </c>
      <c r="H1234" s="54" t="str">
        <f t="shared" si="80"/>
        <v>请在此位置填入税率</v>
      </c>
    </row>
    <row r="1235" s="40" customFormat="1" spans="1:8">
      <c r="A1235" s="41"/>
      <c r="B1235" s="41"/>
      <c r="C1235" s="41"/>
      <c r="D1235" s="49" t="str">
        <f>IFERROR(VLOOKUP($C1235,商品分类目录查找!$A:$B,2,0),"-")</f>
        <v>-</v>
      </c>
      <c r="E1235" s="56" t="str">
        <f t="shared" si="77"/>
        <v>-</v>
      </c>
      <c r="F1235" s="49" t="str">
        <f t="shared" si="78"/>
        <v>-</v>
      </c>
      <c r="G1235" s="49" t="str">
        <f t="shared" si="79"/>
        <v>-</v>
      </c>
      <c r="H1235" s="54" t="str">
        <f t="shared" si="80"/>
        <v>请在此位置填入税率</v>
      </c>
    </row>
    <row r="1236" s="40" customFormat="1" spans="1:8">
      <c r="A1236" s="41"/>
      <c r="B1236" s="41"/>
      <c r="C1236" s="41"/>
      <c r="D1236" s="49" t="str">
        <f>IFERROR(VLOOKUP($C1236,商品分类目录查找!$A:$B,2,0),"-")</f>
        <v>-</v>
      </c>
      <c r="E1236" s="56" t="str">
        <f t="shared" si="77"/>
        <v>-</v>
      </c>
      <c r="F1236" s="49" t="str">
        <f t="shared" si="78"/>
        <v>-</v>
      </c>
      <c r="G1236" s="49" t="str">
        <f t="shared" si="79"/>
        <v>-</v>
      </c>
      <c r="H1236" s="54" t="str">
        <f t="shared" si="80"/>
        <v>请在此位置填入税率</v>
      </c>
    </row>
    <row r="1237" s="40" customFormat="1" spans="1:8">
      <c r="A1237" s="41"/>
      <c r="B1237" s="41"/>
      <c r="C1237" s="41"/>
      <c r="D1237" s="49" t="str">
        <f>IFERROR(VLOOKUP($C1237,商品分类目录查找!$A:$B,2,0),"-")</f>
        <v>-</v>
      </c>
      <c r="E1237" s="56" t="str">
        <f t="shared" si="77"/>
        <v>-</v>
      </c>
      <c r="F1237" s="49" t="str">
        <f t="shared" si="78"/>
        <v>-</v>
      </c>
      <c r="G1237" s="49" t="str">
        <f t="shared" si="79"/>
        <v>-</v>
      </c>
      <c r="H1237" s="54" t="str">
        <f t="shared" si="80"/>
        <v>请在此位置填入税率</v>
      </c>
    </row>
    <row r="1238" s="40" customFormat="1" spans="1:8">
      <c r="A1238" s="41"/>
      <c r="B1238" s="41"/>
      <c r="C1238" s="41"/>
      <c r="D1238" s="49" t="str">
        <f>IFERROR(VLOOKUP($C1238,商品分类目录查找!$A:$B,2,0),"-")</f>
        <v>-</v>
      </c>
      <c r="E1238" s="56" t="str">
        <f t="shared" si="77"/>
        <v>-</v>
      </c>
      <c r="F1238" s="49" t="str">
        <f t="shared" si="78"/>
        <v>-</v>
      </c>
      <c r="G1238" s="49" t="str">
        <f t="shared" si="79"/>
        <v>-</v>
      </c>
      <c r="H1238" s="54" t="str">
        <f t="shared" si="80"/>
        <v>请在此位置填入税率</v>
      </c>
    </row>
    <row r="1239" s="40" customFormat="1" spans="1:8">
      <c r="A1239" s="41"/>
      <c r="B1239" s="41"/>
      <c r="C1239" s="41"/>
      <c r="D1239" s="49" t="str">
        <f>IFERROR(VLOOKUP($C1239,商品分类目录查找!$A:$B,2,0),"-")</f>
        <v>-</v>
      </c>
      <c r="E1239" s="56" t="str">
        <f t="shared" si="77"/>
        <v>-</v>
      </c>
      <c r="F1239" s="49" t="str">
        <f t="shared" si="78"/>
        <v>-</v>
      </c>
      <c r="G1239" s="49" t="str">
        <f t="shared" si="79"/>
        <v>-</v>
      </c>
      <c r="H1239" s="54" t="str">
        <f t="shared" si="80"/>
        <v>请在此位置填入税率</v>
      </c>
    </row>
    <row r="1240" s="40" customFormat="1" spans="1:8">
      <c r="A1240" s="41"/>
      <c r="B1240" s="41"/>
      <c r="C1240" s="41"/>
      <c r="D1240" s="49" t="str">
        <f>IFERROR(VLOOKUP($C1240,商品分类目录查找!$A:$B,2,0),"-")</f>
        <v>-</v>
      </c>
      <c r="E1240" s="56" t="str">
        <f t="shared" si="77"/>
        <v>-</v>
      </c>
      <c r="F1240" s="49" t="str">
        <f t="shared" si="78"/>
        <v>-</v>
      </c>
      <c r="G1240" s="49" t="str">
        <f t="shared" si="79"/>
        <v>-</v>
      </c>
      <c r="H1240" s="54" t="str">
        <f t="shared" si="80"/>
        <v>请在此位置填入税率</v>
      </c>
    </row>
    <row r="1241" s="40" customFormat="1" spans="1:8">
      <c r="A1241" s="41"/>
      <c r="B1241" s="41"/>
      <c r="C1241" s="41"/>
      <c r="D1241" s="49" t="str">
        <f>IFERROR(VLOOKUP($C1241,商品分类目录查找!$A:$B,2,0),"-")</f>
        <v>-</v>
      </c>
      <c r="E1241" s="56" t="str">
        <f t="shared" si="77"/>
        <v>-</v>
      </c>
      <c r="F1241" s="49" t="str">
        <f t="shared" si="78"/>
        <v>-</v>
      </c>
      <c r="G1241" s="49" t="str">
        <f t="shared" si="79"/>
        <v>-</v>
      </c>
      <c r="H1241" s="54" t="str">
        <f t="shared" si="80"/>
        <v>请在此位置填入税率</v>
      </c>
    </row>
    <row r="1242" s="40" customFormat="1" spans="1:8">
      <c r="A1242" s="41"/>
      <c r="B1242" s="41"/>
      <c r="C1242" s="41"/>
      <c r="D1242" s="49" t="str">
        <f>IFERROR(VLOOKUP($C1242,商品分类目录查找!$A:$B,2,0),"-")</f>
        <v>-</v>
      </c>
      <c r="E1242" s="56" t="str">
        <f t="shared" si="77"/>
        <v>-</v>
      </c>
      <c r="F1242" s="49" t="str">
        <f t="shared" si="78"/>
        <v>-</v>
      </c>
      <c r="G1242" s="49" t="str">
        <f t="shared" si="79"/>
        <v>-</v>
      </c>
      <c r="H1242" s="54" t="str">
        <f t="shared" si="80"/>
        <v>请在此位置填入税率</v>
      </c>
    </row>
    <row r="1243" s="40" customFormat="1" spans="1:8">
      <c r="A1243" s="41"/>
      <c r="B1243" s="41"/>
      <c r="C1243" s="41"/>
      <c r="D1243" s="49" t="str">
        <f>IFERROR(VLOOKUP($C1243,商品分类目录查找!$A:$B,2,0),"-")</f>
        <v>-</v>
      </c>
      <c r="E1243" s="56" t="str">
        <f t="shared" si="77"/>
        <v>-</v>
      </c>
      <c r="F1243" s="49" t="str">
        <f t="shared" si="78"/>
        <v>-</v>
      </c>
      <c r="G1243" s="49" t="str">
        <f t="shared" si="79"/>
        <v>-</v>
      </c>
      <c r="H1243" s="54" t="str">
        <f t="shared" si="80"/>
        <v>请在此位置填入税率</v>
      </c>
    </row>
    <row r="1244" s="40" customFormat="1" spans="1:8">
      <c r="A1244" s="41"/>
      <c r="B1244" s="41"/>
      <c r="C1244" s="41"/>
      <c r="D1244" s="49" t="str">
        <f>IFERROR(VLOOKUP($C1244,商品分类目录查找!$A:$B,2,0),"-")</f>
        <v>-</v>
      </c>
      <c r="E1244" s="56" t="str">
        <f t="shared" si="77"/>
        <v>-</v>
      </c>
      <c r="F1244" s="49" t="str">
        <f t="shared" si="78"/>
        <v>-</v>
      </c>
      <c r="G1244" s="49" t="str">
        <f t="shared" si="79"/>
        <v>-</v>
      </c>
      <c r="H1244" s="54" t="str">
        <f t="shared" si="80"/>
        <v>请在此位置填入税率</v>
      </c>
    </row>
    <row r="1245" s="40" customFormat="1" spans="1:8">
      <c r="A1245" s="41"/>
      <c r="B1245" s="41"/>
      <c r="C1245" s="41"/>
      <c r="D1245" s="49" t="str">
        <f>IFERROR(VLOOKUP($C1245,商品分类目录查找!$A:$B,2,0),"-")</f>
        <v>-</v>
      </c>
      <c r="E1245" s="56" t="str">
        <f t="shared" si="77"/>
        <v>-</v>
      </c>
      <c r="F1245" s="49" t="str">
        <f t="shared" si="78"/>
        <v>-</v>
      </c>
      <c r="G1245" s="49" t="str">
        <f t="shared" si="79"/>
        <v>-</v>
      </c>
      <c r="H1245" s="54" t="str">
        <f t="shared" si="80"/>
        <v>请在此位置填入税率</v>
      </c>
    </row>
    <row r="1246" s="40" customFormat="1" spans="1:8">
      <c r="A1246" s="41"/>
      <c r="B1246" s="41"/>
      <c r="C1246" s="41"/>
      <c r="D1246" s="49" t="str">
        <f>IFERROR(VLOOKUP($C1246,商品分类目录查找!$A:$B,2,0),"-")</f>
        <v>-</v>
      </c>
      <c r="E1246" s="56" t="str">
        <f t="shared" si="77"/>
        <v>-</v>
      </c>
      <c r="F1246" s="49" t="str">
        <f t="shared" si="78"/>
        <v>-</v>
      </c>
      <c r="G1246" s="49" t="str">
        <f t="shared" si="79"/>
        <v>-</v>
      </c>
      <c r="H1246" s="54" t="str">
        <f t="shared" si="80"/>
        <v>请在此位置填入税率</v>
      </c>
    </row>
    <row r="1247" s="40" customFormat="1" spans="1:8">
      <c r="A1247" s="41"/>
      <c r="B1247" s="41"/>
      <c r="C1247" s="41"/>
      <c r="D1247" s="49" t="str">
        <f>IFERROR(VLOOKUP($C1247,商品分类目录查找!$A:$B,2,0),"-")</f>
        <v>-</v>
      </c>
      <c r="E1247" s="56" t="str">
        <f t="shared" si="77"/>
        <v>-</v>
      </c>
      <c r="F1247" s="49" t="str">
        <f t="shared" si="78"/>
        <v>-</v>
      </c>
      <c r="G1247" s="49" t="str">
        <f t="shared" si="79"/>
        <v>-</v>
      </c>
      <c r="H1247" s="54" t="str">
        <f t="shared" si="80"/>
        <v>请在此位置填入税率</v>
      </c>
    </row>
    <row r="1248" s="40" customFormat="1" spans="1:8">
      <c r="A1248" s="41"/>
      <c r="B1248" s="41"/>
      <c r="C1248" s="41"/>
      <c r="D1248" s="49" t="str">
        <f>IFERROR(VLOOKUP($C1248,商品分类目录查找!$A:$B,2,0),"-")</f>
        <v>-</v>
      </c>
      <c r="E1248" s="56" t="str">
        <f t="shared" si="77"/>
        <v>-</v>
      </c>
      <c r="F1248" s="49" t="str">
        <f t="shared" si="78"/>
        <v>-</v>
      </c>
      <c r="G1248" s="49" t="str">
        <f t="shared" si="79"/>
        <v>-</v>
      </c>
      <c r="H1248" s="54" t="str">
        <f t="shared" si="80"/>
        <v>请在此位置填入税率</v>
      </c>
    </row>
    <row r="1249" s="40" customFormat="1" spans="1:8">
      <c r="A1249" s="41"/>
      <c r="B1249" s="41"/>
      <c r="C1249" s="41"/>
      <c r="D1249" s="49" t="str">
        <f>IFERROR(VLOOKUP($C1249,商品分类目录查找!$A:$B,2,0),"-")</f>
        <v>-</v>
      </c>
      <c r="E1249" s="56" t="str">
        <f t="shared" si="77"/>
        <v>-</v>
      </c>
      <c r="F1249" s="49" t="str">
        <f t="shared" si="78"/>
        <v>-</v>
      </c>
      <c r="G1249" s="49" t="str">
        <f t="shared" si="79"/>
        <v>-</v>
      </c>
      <c r="H1249" s="54" t="str">
        <f t="shared" si="80"/>
        <v>请在此位置填入税率</v>
      </c>
    </row>
    <row r="1250" s="40" customFormat="1" spans="1:8">
      <c r="A1250" s="41"/>
      <c r="B1250" s="41"/>
      <c r="C1250" s="41"/>
      <c r="D1250" s="49" t="str">
        <f>IFERROR(VLOOKUP($C1250,商品分类目录查找!$A:$B,2,0),"-")</f>
        <v>-</v>
      </c>
      <c r="E1250" s="56" t="str">
        <f t="shared" si="77"/>
        <v>-</v>
      </c>
      <c r="F1250" s="49" t="str">
        <f t="shared" si="78"/>
        <v>-</v>
      </c>
      <c r="G1250" s="49" t="str">
        <f t="shared" si="79"/>
        <v>-</v>
      </c>
      <c r="H1250" s="54" t="str">
        <f t="shared" si="80"/>
        <v>请在此位置填入税率</v>
      </c>
    </row>
    <row r="1251" s="40" customFormat="1" spans="1:8">
      <c r="A1251" s="41"/>
      <c r="B1251" s="41"/>
      <c r="C1251" s="41"/>
      <c r="D1251" s="49" t="str">
        <f>IFERROR(VLOOKUP($C1251,商品分类目录查找!$A:$B,2,0),"-")</f>
        <v>-</v>
      </c>
      <c r="E1251" s="56" t="str">
        <f t="shared" si="77"/>
        <v>-</v>
      </c>
      <c r="F1251" s="49" t="str">
        <f t="shared" si="78"/>
        <v>-</v>
      </c>
      <c r="G1251" s="49" t="str">
        <f t="shared" si="79"/>
        <v>-</v>
      </c>
      <c r="H1251" s="54" t="str">
        <f t="shared" si="80"/>
        <v>请在此位置填入税率</v>
      </c>
    </row>
    <row r="1252" s="40" customFormat="1" spans="1:8">
      <c r="A1252" s="41"/>
      <c r="B1252" s="41"/>
      <c r="C1252" s="41"/>
      <c r="D1252" s="49" t="str">
        <f>IFERROR(VLOOKUP($C1252,商品分类目录查找!$A:$B,2,0),"-")</f>
        <v>-</v>
      </c>
      <c r="E1252" s="56" t="str">
        <f t="shared" si="77"/>
        <v>-</v>
      </c>
      <c r="F1252" s="49" t="str">
        <f t="shared" si="78"/>
        <v>-</v>
      </c>
      <c r="G1252" s="49" t="str">
        <f t="shared" si="79"/>
        <v>-</v>
      </c>
      <c r="H1252" s="54" t="str">
        <f t="shared" si="80"/>
        <v>请在此位置填入税率</v>
      </c>
    </row>
    <row r="1253" s="40" customFormat="1" spans="1:8">
      <c r="A1253" s="41"/>
      <c r="B1253" s="41"/>
      <c r="C1253" s="41"/>
      <c r="D1253" s="49" t="str">
        <f>IFERROR(VLOOKUP($C1253,商品分类目录查找!$A:$B,2,0),"-")</f>
        <v>-</v>
      </c>
      <c r="E1253" s="56" t="str">
        <f t="shared" si="77"/>
        <v>-</v>
      </c>
      <c r="F1253" s="49" t="str">
        <f t="shared" si="78"/>
        <v>-</v>
      </c>
      <c r="G1253" s="49" t="str">
        <f t="shared" si="79"/>
        <v>-</v>
      </c>
      <c r="H1253" s="54" t="str">
        <f t="shared" si="80"/>
        <v>请在此位置填入税率</v>
      </c>
    </row>
    <row r="1254" s="40" customFormat="1" spans="1:8">
      <c r="A1254" s="41"/>
      <c r="B1254" s="41"/>
      <c r="C1254" s="41"/>
      <c r="D1254" s="49" t="str">
        <f>IFERROR(VLOOKUP($C1254,商品分类目录查找!$A:$B,2,0),"-")</f>
        <v>-</v>
      </c>
      <c r="E1254" s="56" t="str">
        <f t="shared" si="77"/>
        <v>-</v>
      </c>
      <c r="F1254" s="49" t="str">
        <f t="shared" si="78"/>
        <v>-</v>
      </c>
      <c r="G1254" s="49" t="str">
        <f t="shared" si="79"/>
        <v>-</v>
      </c>
      <c r="H1254" s="54" t="str">
        <f t="shared" si="80"/>
        <v>请在此位置填入税率</v>
      </c>
    </row>
    <row r="1255" s="40" customFormat="1" spans="1:8">
      <c r="A1255" s="41"/>
      <c r="B1255" s="41"/>
      <c r="C1255" s="41"/>
      <c r="D1255" s="49" t="str">
        <f>IFERROR(VLOOKUP($C1255,商品分类目录查找!$A:$B,2,0),"-")</f>
        <v>-</v>
      </c>
      <c r="E1255" s="56" t="str">
        <f t="shared" si="77"/>
        <v>-</v>
      </c>
      <c r="F1255" s="49" t="str">
        <f t="shared" si="78"/>
        <v>-</v>
      </c>
      <c r="G1255" s="49" t="str">
        <f t="shared" si="79"/>
        <v>-</v>
      </c>
      <c r="H1255" s="54" t="str">
        <f t="shared" si="80"/>
        <v>请在此位置填入税率</v>
      </c>
    </row>
    <row r="1256" s="40" customFormat="1" spans="1:8">
      <c r="A1256" s="41"/>
      <c r="B1256" s="41"/>
      <c r="C1256" s="41"/>
      <c r="D1256" s="49" t="str">
        <f>IFERROR(VLOOKUP($C1256,商品分类目录查找!$A:$B,2,0),"-")</f>
        <v>-</v>
      </c>
      <c r="E1256" s="56" t="str">
        <f t="shared" si="77"/>
        <v>-</v>
      </c>
      <c r="F1256" s="49" t="str">
        <f t="shared" si="78"/>
        <v>-</v>
      </c>
      <c r="G1256" s="49" t="str">
        <f t="shared" si="79"/>
        <v>-</v>
      </c>
      <c r="H1256" s="54" t="str">
        <f t="shared" si="80"/>
        <v>请在此位置填入税率</v>
      </c>
    </row>
    <row r="1257" s="40" customFormat="1" spans="1:8">
      <c r="A1257" s="41"/>
      <c r="B1257" s="41"/>
      <c r="C1257" s="41"/>
      <c r="D1257" s="49" t="str">
        <f>IFERROR(VLOOKUP($C1257,商品分类目录查找!$A:$B,2,0),"-")</f>
        <v>-</v>
      </c>
      <c r="E1257" s="56" t="str">
        <f t="shared" si="77"/>
        <v>-</v>
      </c>
      <c r="F1257" s="49" t="str">
        <f t="shared" si="78"/>
        <v>-</v>
      </c>
      <c r="G1257" s="49" t="str">
        <f t="shared" si="79"/>
        <v>-</v>
      </c>
      <c r="H1257" s="54" t="str">
        <f t="shared" si="80"/>
        <v>请在此位置填入税率</v>
      </c>
    </row>
    <row r="1258" s="40" customFormat="1" spans="1:8">
      <c r="A1258" s="41"/>
      <c r="B1258" s="41"/>
      <c r="C1258" s="41"/>
      <c r="D1258" s="49" t="str">
        <f>IFERROR(VLOOKUP($C1258,商品分类目录查找!$A:$B,2,0),"-")</f>
        <v>-</v>
      </c>
      <c r="E1258" s="56" t="str">
        <f t="shared" si="77"/>
        <v>-</v>
      </c>
      <c r="F1258" s="49" t="str">
        <f t="shared" si="78"/>
        <v>-</v>
      </c>
      <c r="G1258" s="49" t="str">
        <f t="shared" si="79"/>
        <v>-</v>
      </c>
      <c r="H1258" s="54" t="str">
        <f t="shared" si="80"/>
        <v>请在此位置填入税率</v>
      </c>
    </row>
    <row r="1259" s="40" customFormat="1" spans="1:8">
      <c r="A1259" s="41"/>
      <c r="B1259" s="41"/>
      <c r="C1259" s="41"/>
      <c r="D1259" s="49" t="str">
        <f>IFERROR(VLOOKUP($C1259,商品分类目录查找!$A:$B,2,0),"-")</f>
        <v>-</v>
      </c>
      <c r="E1259" s="56" t="str">
        <f t="shared" si="77"/>
        <v>-</v>
      </c>
      <c r="F1259" s="49" t="str">
        <f t="shared" si="78"/>
        <v>-</v>
      </c>
      <c r="G1259" s="49" t="str">
        <f t="shared" si="79"/>
        <v>-</v>
      </c>
      <c r="H1259" s="54" t="str">
        <f t="shared" si="80"/>
        <v>请在此位置填入税率</v>
      </c>
    </row>
    <row r="1260" s="40" customFormat="1" spans="1:8">
      <c r="A1260" s="41"/>
      <c r="B1260" s="41"/>
      <c r="C1260" s="41"/>
      <c r="D1260" s="49" t="str">
        <f>IFERROR(VLOOKUP($C1260,商品分类目录查找!$A:$B,2,0),"-")</f>
        <v>-</v>
      </c>
      <c r="E1260" s="56" t="str">
        <f t="shared" si="77"/>
        <v>-</v>
      </c>
      <c r="F1260" s="49" t="str">
        <f t="shared" si="78"/>
        <v>-</v>
      </c>
      <c r="G1260" s="49" t="str">
        <f t="shared" si="79"/>
        <v>-</v>
      </c>
      <c r="H1260" s="54" t="str">
        <f t="shared" si="80"/>
        <v>请在此位置填入税率</v>
      </c>
    </row>
    <row r="1261" s="40" customFormat="1" spans="1:8">
      <c r="A1261" s="41"/>
      <c r="B1261" s="41"/>
      <c r="C1261" s="41"/>
      <c r="D1261" s="49" t="str">
        <f>IFERROR(VLOOKUP($C1261,商品分类目录查找!$A:$B,2,0),"-")</f>
        <v>-</v>
      </c>
      <c r="E1261" s="56" t="str">
        <f t="shared" si="77"/>
        <v>-</v>
      </c>
      <c r="F1261" s="49" t="str">
        <f t="shared" si="78"/>
        <v>-</v>
      </c>
      <c r="G1261" s="49" t="str">
        <f t="shared" si="79"/>
        <v>-</v>
      </c>
      <c r="H1261" s="54" t="str">
        <f t="shared" si="80"/>
        <v>请在此位置填入税率</v>
      </c>
    </row>
    <row r="1262" s="40" customFormat="1" spans="1:8">
      <c r="A1262" s="41"/>
      <c r="B1262" s="41"/>
      <c r="C1262" s="41"/>
      <c r="D1262" s="49" t="str">
        <f>IFERROR(VLOOKUP($C1262,商品分类目录查找!$A:$B,2,0),"-")</f>
        <v>-</v>
      </c>
      <c r="E1262" s="56" t="str">
        <f t="shared" si="77"/>
        <v>-</v>
      </c>
      <c r="F1262" s="49" t="str">
        <f t="shared" si="78"/>
        <v>-</v>
      </c>
      <c r="G1262" s="49" t="str">
        <f t="shared" si="79"/>
        <v>-</v>
      </c>
      <c r="H1262" s="54" t="str">
        <f t="shared" si="80"/>
        <v>请在此位置填入税率</v>
      </c>
    </row>
    <row r="1263" s="40" customFormat="1" spans="1:8">
      <c r="A1263" s="41"/>
      <c r="B1263" s="41"/>
      <c r="C1263" s="41"/>
      <c r="D1263" s="49" t="str">
        <f>IFERROR(VLOOKUP($C1263,商品分类目录查找!$A:$B,2,0),"-")</f>
        <v>-</v>
      </c>
      <c r="E1263" s="56" t="str">
        <f t="shared" si="77"/>
        <v>-</v>
      </c>
      <c r="F1263" s="49" t="str">
        <f t="shared" si="78"/>
        <v>-</v>
      </c>
      <c r="G1263" s="49" t="str">
        <f t="shared" si="79"/>
        <v>-</v>
      </c>
      <c r="H1263" s="54" t="str">
        <f t="shared" si="80"/>
        <v>请在此位置填入税率</v>
      </c>
    </row>
    <row r="1264" s="40" customFormat="1" spans="1:8">
      <c r="A1264" s="41"/>
      <c r="B1264" s="41"/>
      <c r="C1264" s="41"/>
      <c r="D1264" s="49" t="str">
        <f>IFERROR(VLOOKUP($C1264,商品分类目录查找!$A:$B,2,0),"-")</f>
        <v>-</v>
      </c>
      <c r="E1264" s="56" t="str">
        <f t="shared" si="77"/>
        <v>-</v>
      </c>
      <c r="F1264" s="49" t="str">
        <f t="shared" si="78"/>
        <v>-</v>
      </c>
      <c r="G1264" s="49" t="str">
        <f t="shared" si="79"/>
        <v>-</v>
      </c>
      <c r="H1264" s="54" t="str">
        <f t="shared" si="80"/>
        <v>请在此位置填入税率</v>
      </c>
    </row>
    <row r="1265" s="40" customFormat="1" spans="1:8">
      <c r="A1265" s="41"/>
      <c r="B1265" s="41"/>
      <c r="C1265" s="41"/>
      <c r="D1265" s="49" t="str">
        <f>IFERROR(VLOOKUP($C1265,商品分类目录查找!$A:$B,2,0),"-")</f>
        <v>-</v>
      </c>
      <c r="E1265" s="56" t="str">
        <f t="shared" si="77"/>
        <v>-</v>
      </c>
      <c r="F1265" s="49" t="str">
        <f t="shared" si="78"/>
        <v>-</v>
      </c>
      <c r="G1265" s="49" t="str">
        <f t="shared" si="79"/>
        <v>-</v>
      </c>
      <c r="H1265" s="54" t="str">
        <f t="shared" si="80"/>
        <v>请在此位置填入税率</v>
      </c>
    </row>
    <row r="1266" s="40" customFormat="1" spans="1:8">
      <c r="A1266" s="41"/>
      <c r="B1266" s="41"/>
      <c r="C1266" s="41"/>
      <c r="D1266" s="49" t="str">
        <f>IFERROR(VLOOKUP($C1266,商品分类目录查找!$A:$B,2,0),"-")</f>
        <v>-</v>
      </c>
      <c r="E1266" s="56" t="str">
        <f t="shared" si="77"/>
        <v>-</v>
      </c>
      <c r="F1266" s="49" t="str">
        <f t="shared" si="78"/>
        <v>-</v>
      </c>
      <c r="G1266" s="49" t="str">
        <f t="shared" si="79"/>
        <v>-</v>
      </c>
      <c r="H1266" s="54" t="str">
        <f t="shared" si="80"/>
        <v>请在此位置填入税率</v>
      </c>
    </row>
    <row r="1267" s="40" customFormat="1" spans="1:8">
      <c r="A1267" s="41"/>
      <c r="B1267" s="41"/>
      <c r="C1267" s="41"/>
      <c r="D1267" s="49" t="str">
        <f>IFERROR(VLOOKUP($C1267,商品分类目录查找!$A:$B,2,0),"-")</f>
        <v>-</v>
      </c>
      <c r="E1267" s="56" t="str">
        <f t="shared" si="77"/>
        <v>-</v>
      </c>
      <c r="F1267" s="49" t="str">
        <f t="shared" si="78"/>
        <v>-</v>
      </c>
      <c r="G1267" s="49" t="str">
        <f t="shared" si="79"/>
        <v>-</v>
      </c>
      <c r="H1267" s="54" t="str">
        <f t="shared" si="80"/>
        <v>请在此位置填入税率</v>
      </c>
    </row>
    <row r="1268" s="40" customFormat="1" spans="1:8">
      <c r="A1268" s="41"/>
      <c r="B1268" s="41"/>
      <c r="C1268" s="41"/>
      <c r="D1268" s="49" t="str">
        <f>IFERROR(VLOOKUP($C1268,商品分类目录查找!$A:$B,2,0),"-")</f>
        <v>-</v>
      </c>
      <c r="E1268" s="56" t="str">
        <f t="shared" si="77"/>
        <v>-</v>
      </c>
      <c r="F1268" s="49" t="str">
        <f t="shared" si="78"/>
        <v>-</v>
      </c>
      <c r="G1268" s="49" t="str">
        <f t="shared" si="79"/>
        <v>-</v>
      </c>
      <c r="H1268" s="54" t="str">
        <f t="shared" si="80"/>
        <v>请在此位置填入税率</v>
      </c>
    </row>
    <row r="1269" s="40" customFormat="1" spans="1:8">
      <c r="A1269" s="41"/>
      <c r="B1269" s="41"/>
      <c r="C1269" s="41"/>
      <c r="D1269" s="49" t="str">
        <f>IFERROR(VLOOKUP($C1269,商品分类目录查找!$A:$B,2,0),"-")</f>
        <v>-</v>
      </c>
      <c r="E1269" s="56" t="str">
        <f t="shared" si="77"/>
        <v>-</v>
      </c>
      <c r="F1269" s="49" t="str">
        <f t="shared" si="78"/>
        <v>-</v>
      </c>
      <c r="G1269" s="49" t="str">
        <f t="shared" si="79"/>
        <v>-</v>
      </c>
      <c r="H1269" s="54" t="str">
        <f t="shared" si="80"/>
        <v>请在此位置填入税率</v>
      </c>
    </row>
    <row r="1270" s="40" customFormat="1" spans="1:8">
      <c r="A1270" s="41"/>
      <c r="B1270" s="41"/>
      <c r="C1270" s="41"/>
      <c r="D1270" s="49" t="str">
        <f>IFERROR(VLOOKUP($C1270,商品分类目录查找!$A:$B,2,0),"-")</f>
        <v>-</v>
      </c>
      <c r="E1270" s="56" t="str">
        <f t="shared" si="77"/>
        <v>-</v>
      </c>
      <c r="F1270" s="49" t="str">
        <f t="shared" si="78"/>
        <v>-</v>
      </c>
      <c r="G1270" s="49" t="str">
        <f t="shared" si="79"/>
        <v>-</v>
      </c>
      <c r="H1270" s="54" t="str">
        <f t="shared" si="80"/>
        <v>请在此位置填入税率</v>
      </c>
    </row>
    <row r="1271" s="40" customFormat="1" spans="1:8">
      <c r="A1271" s="41"/>
      <c r="B1271" s="41"/>
      <c r="C1271" s="41"/>
      <c r="D1271" s="49" t="str">
        <f>IFERROR(VLOOKUP($C1271,商品分类目录查找!$A:$B,2,0),"-")</f>
        <v>-</v>
      </c>
      <c r="E1271" s="56" t="str">
        <f t="shared" si="77"/>
        <v>-</v>
      </c>
      <c r="F1271" s="49" t="str">
        <f t="shared" si="78"/>
        <v>-</v>
      </c>
      <c r="G1271" s="49" t="str">
        <f t="shared" si="79"/>
        <v>-</v>
      </c>
      <c r="H1271" s="54" t="str">
        <f t="shared" si="80"/>
        <v>请在此位置填入税率</v>
      </c>
    </row>
    <row r="1272" s="40" customFormat="1" spans="1:8">
      <c r="A1272" s="41"/>
      <c r="B1272" s="41"/>
      <c r="C1272" s="41"/>
      <c r="D1272" s="49" t="str">
        <f>IFERROR(VLOOKUP($C1272,商品分类目录查找!$A:$B,2,0),"-")</f>
        <v>-</v>
      </c>
      <c r="E1272" s="56" t="str">
        <f t="shared" si="77"/>
        <v>-</v>
      </c>
      <c r="F1272" s="49" t="str">
        <f t="shared" si="78"/>
        <v>-</v>
      </c>
      <c r="G1272" s="49" t="str">
        <f t="shared" si="79"/>
        <v>-</v>
      </c>
      <c r="H1272" s="54" t="str">
        <f t="shared" si="80"/>
        <v>请在此位置填入税率</v>
      </c>
    </row>
    <row r="1273" s="40" customFormat="1" spans="1:8">
      <c r="A1273" s="41"/>
      <c r="B1273" s="41"/>
      <c r="C1273" s="41"/>
      <c r="D1273" s="49" t="str">
        <f>IFERROR(VLOOKUP($C1273,商品分类目录查找!$A:$B,2,0),"-")</f>
        <v>-</v>
      </c>
      <c r="E1273" s="56" t="str">
        <f t="shared" si="77"/>
        <v>-</v>
      </c>
      <c r="F1273" s="49" t="str">
        <f t="shared" si="78"/>
        <v>-</v>
      </c>
      <c r="G1273" s="49" t="str">
        <f t="shared" si="79"/>
        <v>-</v>
      </c>
      <c r="H1273" s="54" t="str">
        <f t="shared" si="80"/>
        <v>请在此位置填入税率</v>
      </c>
    </row>
    <row r="1274" s="40" customFormat="1" spans="1:8">
      <c r="A1274" s="41"/>
      <c r="B1274" s="41"/>
      <c r="C1274" s="41"/>
      <c r="D1274" s="49" t="str">
        <f>IFERROR(VLOOKUP($C1274,商品分类目录查找!$A:$B,2,0),"-")</f>
        <v>-</v>
      </c>
      <c r="E1274" s="56" t="str">
        <f t="shared" si="77"/>
        <v>-</v>
      </c>
      <c r="F1274" s="49" t="str">
        <f t="shared" si="78"/>
        <v>-</v>
      </c>
      <c r="G1274" s="49" t="str">
        <f t="shared" si="79"/>
        <v>-</v>
      </c>
      <c r="H1274" s="54" t="str">
        <f t="shared" si="80"/>
        <v>请在此位置填入税率</v>
      </c>
    </row>
    <row r="1275" s="40" customFormat="1" spans="1:8">
      <c r="A1275" s="41"/>
      <c r="B1275" s="41"/>
      <c r="C1275" s="41"/>
      <c r="D1275" s="49" t="str">
        <f>IFERROR(VLOOKUP($C1275,商品分类目录查找!$A:$B,2,0),"-")</f>
        <v>-</v>
      </c>
      <c r="E1275" s="56" t="str">
        <f t="shared" si="77"/>
        <v>-</v>
      </c>
      <c r="F1275" s="49" t="str">
        <f t="shared" si="78"/>
        <v>-</v>
      </c>
      <c r="G1275" s="49" t="str">
        <f t="shared" si="79"/>
        <v>-</v>
      </c>
      <c r="H1275" s="54" t="str">
        <f t="shared" si="80"/>
        <v>请在此位置填入税率</v>
      </c>
    </row>
    <row r="1276" s="40" customFormat="1" spans="1:8">
      <c r="A1276" s="41"/>
      <c r="B1276" s="41"/>
      <c r="C1276" s="41"/>
      <c r="D1276" s="49" t="str">
        <f>IFERROR(VLOOKUP($C1276,商品分类目录查找!$A:$B,2,0),"-")</f>
        <v>-</v>
      </c>
      <c r="E1276" s="56" t="str">
        <f t="shared" si="77"/>
        <v>-</v>
      </c>
      <c r="F1276" s="49" t="str">
        <f t="shared" si="78"/>
        <v>-</v>
      </c>
      <c r="G1276" s="49" t="str">
        <f t="shared" si="79"/>
        <v>-</v>
      </c>
      <c r="H1276" s="54" t="str">
        <f t="shared" si="80"/>
        <v>请在此位置填入税率</v>
      </c>
    </row>
    <row r="1277" s="40" customFormat="1" spans="1:8">
      <c r="A1277" s="41"/>
      <c r="B1277" s="41"/>
      <c r="C1277" s="41"/>
      <c r="D1277" s="49" t="str">
        <f>IFERROR(VLOOKUP($C1277,商品分类目录查找!$A:$B,2,0),"-")</f>
        <v>-</v>
      </c>
      <c r="E1277" s="56" t="str">
        <f t="shared" si="77"/>
        <v>-</v>
      </c>
      <c r="F1277" s="49" t="str">
        <f t="shared" si="78"/>
        <v>-</v>
      </c>
      <c r="G1277" s="49" t="str">
        <f t="shared" si="79"/>
        <v>-</v>
      </c>
      <c r="H1277" s="54" t="str">
        <f t="shared" si="80"/>
        <v>请在此位置填入税率</v>
      </c>
    </row>
    <row r="1278" s="40" customFormat="1" spans="1:8">
      <c r="A1278" s="41"/>
      <c r="B1278" s="41"/>
      <c r="C1278" s="41"/>
      <c r="D1278" s="49" t="str">
        <f>IFERROR(VLOOKUP($C1278,商品分类目录查找!$A:$B,2,0),"-")</f>
        <v>-</v>
      </c>
      <c r="E1278" s="56" t="str">
        <f t="shared" si="77"/>
        <v>-</v>
      </c>
      <c r="F1278" s="49" t="str">
        <f t="shared" si="78"/>
        <v>-</v>
      </c>
      <c r="G1278" s="49" t="str">
        <f t="shared" si="79"/>
        <v>-</v>
      </c>
      <c r="H1278" s="54" t="str">
        <f t="shared" si="80"/>
        <v>请在此位置填入税率</v>
      </c>
    </row>
    <row r="1279" s="40" customFormat="1" spans="1:8">
      <c r="A1279" s="41"/>
      <c r="B1279" s="41"/>
      <c r="C1279" s="41"/>
      <c r="D1279" s="49" t="str">
        <f>IFERROR(VLOOKUP($C1279,商品分类目录查找!$A:$B,2,0),"-")</f>
        <v>-</v>
      </c>
      <c r="E1279" s="56" t="str">
        <f t="shared" si="77"/>
        <v>-</v>
      </c>
      <c r="F1279" s="49" t="str">
        <f t="shared" si="78"/>
        <v>-</v>
      </c>
      <c r="G1279" s="49" t="str">
        <f t="shared" si="79"/>
        <v>-</v>
      </c>
      <c r="H1279" s="54" t="str">
        <f t="shared" si="80"/>
        <v>请在此位置填入税率</v>
      </c>
    </row>
    <row r="1280" s="40" customFormat="1" spans="1:8">
      <c r="A1280" s="41"/>
      <c r="B1280" s="41"/>
      <c r="C1280" s="41"/>
      <c r="D1280" s="49" t="str">
        <f>IFERROR(VLOOKUP($C1280,商品分类目录查找!$A:$B,2,0),"-")</f>
        <v>-</v>
      </c>
      <c r="E1280" s="56" t="str">
        <f t="shared" si="77"/>
        <v>-</v>
      </c>
      <c r="F1280" s="49" t="str">
        <f t="shared" si="78"/>
        <v>-</v>
      </c>
      <c r="G1280" s="49" t="str">
        <f t="shared" si="79"/>
        <v>-</v>
      </c>
      <c r="H1280" s="54" t="str">
        <f t="shared" si="80"/>
        <v>请在此位置填入税率</v>
      </c>
    </row>
    <row r="1281" s="40" customFormat="1" spans="1:8">
      <c r="A1281" s="41"/>
      <c r="B1281" s="41"/>
      <c r="C1281" s="41"/>
      <c r="D1281" s="49" t="str">
        <f>IFERROR(VLOOKUP($C1281,商品分类目录查找!$A:$B,2,0),"-")</f>
        <v>-</v>
      </c>
      <c r="E1281" s="56" t="str">
        <f t="shared" si="77"/>
        <v>-</v>
      </c>
      <c r="F1281" s="49" t="str">
        <f t="shared" si="78"/>
        <v>-</v>
      </c>
      <c r="G1281" s="49" t="str">
        <f t="shared" si="79"/>
        <v>-</v>
      </c>
      <c r="H1281" s="54" t="str">
        <f t="shared" si="80"/>
        <v>请在此位置填入税率</v>
      </c>
    </row>
    <row r="1282" s="40" customFormat="1" spans="1:8">
      <c r="A1282" s="41"/>
      <c r="B1282" s="41"/>
      <c r="C1282" s="41"/>
      <c r="D1282" s="49" t="str">
        <f>IFERROR(VLOOKUP($C1282,商品分类目录查找!$A:$B,2,0),"-")</f>
        <v>-</v>
      </c>
      <c r="E1282" s="56" t="str">
        <f t="shared" ref="E1282:E1345" si="81">LEFT(D1282,4)</f>
        <v>-</v>
      </c>
      <c r="F1282" s="49" t="str">
        <f t="shared" ref="F1282:F1345" si="82">LEFT($D1282,3)</f>
        <v>-</v>
      </c>
      <c r="G1282" s="49" t="str">
        <f t="shared" ref="G1282:G1345" si="83">LEFT($D1282,2)</f>
        <v>-</v>
      </c>
      <c r="H1282" s="54" t="str">
        <f t="shared" si="80"/>
        <v>请在此位置填入税率</v>
      </c>
    </row>
    <row r="1283" s="40" customFormat="1" spans="1:8">
      <c r="A1283" s="41"/>
      <c r="B1283" s="41"/>
      <c r="C1283" s="41"/>
      <c r="D1283" s="49" t="str">
        <f>IFERROR(VLOOKUP($C1283,商品分类目录查找!$A:$B,2,0),"-")</f>
        <v>-</v>
      </c>
      <c r="E1283" s="56" t="str">
        <f t="shared" si="81"/>
        <v>-</v>
      </c>
      <c r="F1283" s="49" t="str">
        <f t="shared" si="82"/>
        <v>-</v>
      </c>
      <c r="G1283" s="49" t="str">
        <f t="shared" si="83"/>
        <v>-</v>
      </c>
      <c r="H1283" s="54" t="str">
        <f t="shared" si="80"/>
        <v>请在此位置填入税率</v>
      </c>
    </row>
    <row r="1284" s="40" customFormat="1" spans="1:8">
      <c r="A1284" s="41"/>
      <c r="B1284" s="41"/>
      <c r="C1284" s="41"/>
      <c r="D1284" s="49" t="str">
        <f>IFERROR(VLOOKUP($C1284,商品分类目录查找!$A:$B,2,0),"-")</f>
        <v>-</v>
      </c>
      <c r="E1284" s="56" t="str">
        <f t="shared" si="81"/>
        <v>-</v>
      </c>
      <c r="F1284" s="49" t="str">
        <f t="shared" si="82"/>
        <v>-</v>
      </c>
      <c r="G1284" s="49" t="str">
        <f t="shared" si="83"/>
        <v>-</v>
      </c>
      <c r="H1284" s="54" t="str">
        <f t="shared" si="80"/>
        <v>请在此位置填入税率</v>
      </c>
    </row>
    <row r="1285" s="40" customFormat="1" spans="1:8">
      <c r="A1285" s="41"/>
      <c r="B1285" s="41"/>
      <c r="C1285" s="41"/>
      <c r="D1285" s="49" t="str">
        <f>IFERROR(VLOOKUP($C1285,商品分类目录查找!$A:$B,2,0),"-")</f>
        <v>-</v>
      </c>
      <c r="E1285" s="56" t="str">
        <f t="shared" si="81"/>
        <v>-</v>
      </c>
      <c r="F1285" s="49" t="str">
        <f t="shared" si="82"/>
        <v>-</v>
      </c>
      <c r="G1285" s="49" t="str">
        <f t="shared" si="83"/>
        <v>-</v>
      </c>
      <c r="H1285" s="54" t="str">
        <f t="shared" si="80"/>
        <v>请在此位置填入税率</v>
      </c>
    </row>
    <row r="1286" s="40" customFormat="1" spans="1:8">
      <c r="A1286" s="41"/>
      <c r="B1286" s="41"/>
      <c r="C1286" s="41"/>
      <c r="D1286" s="49" t="str">
        <f>IFERROR(VLOOKUP($C1286,商品分类目录查找!$A:$B,2,0),"-")</f>
        <v>-</v>
      </c>
      <c r="E1286" s="56" t="str">
        <f t="shared" si="81"/>
        <v>-</v>
      </c>
      <c r="F1286" s="49" t="str">
        <f t="shared" si="82"/>
        <v>-</v>
      </c>
      <c r="G1286" s="49" t="str">
        <f t="shared" si="83"/>
        <v>-</v>
      </c>
      <c r="H1286" s="54" t="str">
        <f t="shared" si="80"/>
        <v>请在此位置填入税率</v>
      </c>
    </row>
    <row r="1287" s="40" customFormat="1" spans="1:8">
      <c r="A1287" s="41"/>
      <c r="B1287" s="41"/>
      <c r="C1287" s="41"/>
      <c r="D1287" s="49" t="str">
        <f>IFERROR(VLOOKUP($C1287,商品分类目录查找!$A:$B,2,0),"-")</f>
        <v>-</v>
      </c>
      <c r="E1287" s="56" t="str">
        <f t="shared" si="81"/>
        <v>-</v>
      </c>
      <c r="F1287" s="49" t="str">
        <f t="shared" si="82"/>
        <v>-</v>
      </c>
      <c r="G1287" s="49" t="str">
        <f t="shared" si="83"/>
        <v>-</v>
      </c>
      <c r="H1287" s="54" t="str">
        <f t="shared" si="80"/>
        <v>请在此位置填入税率</v>
      </c>
    </row>
    <row r="1288" s="40" customFormat="1" spans="1:8">
      <c r="A1288" s="41"/>
      <c r="B1288" s="41"/>
      <c r="C1288" s="41"/>
      <c r="D1288" s="49" t="str">
        <f>IFERROR(VLOOKUP($C1288,商品分类目录查找!$A:$B,2,0),"-")</f>
        <v>-</v>
      </c>
      <c r="E1288" s="56" t="str">
        <f t="shared" si="81"/>
        <v>-</v>
      </c>
      <c r="F1288" s="49" t="str">
        <f t="shared" si="82"/>
        <v>-</v>
      </c>
      <c r="G1288" s="49" t="str">
        <f t="shared" si="83"/>
        <v>-</v>
      </c>
      <c r="H1288" s="54" t="str">
        <f t="shared" si="80"/>
        <v>请在此位置填入税率</v>
      </c>
    </row>
    <row r="1289" s="40" customFormat="1" spans="1:8">
      <c r="A1289" s="41"/>
      <c r="B1289" s="41"/>
      <c r="C1289" s="41"/>
      <c r="D1289" s="49" t="str">
        <f>IFERROR(VLOOKUP($C1289,商品分类目录查找!$A:$B,2,0),"-")</f>
        <v>-</v>
      </c>
      <c r="E1289" s="56" t="str">
        <f t="shared" si="81"/>
        <v>-</v>
      </c>
      <c r="F1289" s="49" t="str">
        <f t="shared" si="82"/>
        <v>-</v>
      </c>
      <c r="G1289" s="49" t="str">
        <f t="shared" si="83"/>
        <v>-</v>
      </c>
      <c r="H1289" s="54" t="str">
        <f t="shared" si="80"/>
        <v>请在此位置填入税率</v>
      </c>
    </row>
    <row r="1290" s="40" customFormat="1" spans="1:8">
      <c r="A1290" s="41"/>
      <c r="B1290" s="41"/>
      <c r="C1290" s="41"/>
      <c r="D1290" s="49" t="str">
        <f>IFERROR(VLOOKUP($C1290,商品分类目录查找!$A:$B,2,0),"-")</f>
        <v>-</v>
      </c>
      <c r="E1290" s="56" t="str">
        <f t="shared" si="81"/>
        <v>-</v>
      </c>
      <c r="F1290" s="49" t="str">
        <f t="shared" si="82"/>
        <v>-</v>
      </c>
      <c r="G1290" s="49" t="str">
        <f t="shared" si="83"/>
        <v>-</v>
      </c>
      <c r="H1290" s="54" t="str">
        <f t="shared" si="80"/>
        <v>请在此位置填入税率</v>
      </c>
    </row>
    <row r="1291" s="40" customFormat="1" spans="1:8">
      <c r="A1291" s="41"/>
      <c r="B1291" s="41"/>
      <c r="C1291" s="41"/>
      <c r="D1291" s="49" t="str">
        <f>IFERROR(VLOOKUP($C1291,商品分类目录查找!$A:$B,2,0),"-")</f>
        <v>-</v>
      </c>
      <c r="E1291" s="56" t="str">
        <f t="shared" si="81"/>
        <v>-</v>
      </c>
      <c r="F1291" s="49" t="str">
        <f t="shared" si="82"/>
        <v>-</v>
      </c>
      <c r="G1291" s="49" t="str">
        <f t="shared" si="83"/>
        <v>-</v>
      </c>
      <c r="H1291" s="54" t="str">
        <f t="shared" si="80"/>
        <v>请在此位置填入税率</v>
      </c>
    </row>
    <row r="1292" s="40" customFormat="1" spans="1:8">
      <c r="A1292" s="41"/>
      <c r="B1292" s="41"/>
      <c r="C1292" s="41"/>
      <c r="D1292" s="49" t="str">
        <f>IFERROR(VLOOKUP($C1292,商品分类目录查找!$A:$B,2,0),"-")</f>
        <v>-</v>
      </c>
      <c r="E1292" s="56" t="str">
        <f t="shared" si="81"/>
        <v>-</v>
      </c>
      <c r="F1292" s="49" t="str">
        <f t="shared" si="82"/>
        <v>-</v>
      </c>
      <c r="G1292" s="49" t="str">
        <f t="shared" si="83"/>
        <v>-</v>
      </c>
      <c r="H1292" s="54" t="str">
        <f t="shared" si="80"/>
        <v>请在此位置填入税率</v>
      </c>
    </row>
    <row r="1293" s="40" customFormat="1" spans="1:8">
      <c r="A1293" s="41"/>
      <c r="B1293" s="41"/>
      <c r="C1293" s="41"/>
      <c r="D1293" s="49" t="str">
        <f>IFERROR(VLOOKUP($C1293,商品分类目录查找!$A:$B,2,0),"-")</f>
        <v>-</v>
      </c>
      <c r="E1293" s="56" t="str">
        <f t="shared" si="81"/>
        <v>-</v>
      </c>
      <c r="F1293" s="49" t="str">
        <f t="shared" si="82"/>
        <v>-</v>
      </c>
      <c r="G1293" s="49" t="str">
        <f t="shared" si="83"/>
        <v>-</v>
      </c>
      <c r="H1293" s="54" t="str">
        <f t="shared" si="80"/>
        <v>请在此位置填入税率</v>
      </c>
    </row>
    <row r="1294" s="40" customFormat="1" spans="1:8">
      <c r="A1294" s="41"/>
      <c r="B1294" s="41"/>
      <c r="C1294" s="41"/>
      <c r="D1294" s="49" t="str">
        <f>IFERROR(VLOOKUP($C1294,商品分类目录查找!$A:$B,2,0),"-")</f>
        <v>-</v>
      </c>
      <c r="E1294" s="56" t="str">
        <f t="shared" si="81"/>
        <v>-</v>
      </c>
      <c r="F1294" s="49" t="str">
        <f t="shared" si="82"/>
        <v>-</v>
      </c>
      <c r="G1294" s="49" t="str">
        <f t="shared" si="83"/>
        <v>-</v>
      </c>
      <c r="H1294" s="54" t="str">
        <f t="shared" si="80"/>
        <v>请在此位置填入税率</v>
      </c>
    </row>
    <row r="1295" s="40" customFormat="1" spans="1:8">
      <c r="A1295" s="41"/>
      <c r="B1295" s="41"/>
      <c r="C1295" s="41"/>
      <c r="D1295" s="49" t="str">
        <f>IFERROR(VLOOKUP($C1295,商品分类目录查找!$A:$B,2,0),"-")</f>
        <v>-</v>
      </c>
      <c r="E1295" s="56" t="str">
        <f t="shared" si="81"/>
        <v>-</v>
      </c>
      <c r="F1295" s="49" t="str">
        <f t="shared" si="82"/>
        <v>-</v>
      </c>
      <c r="G1295" s="49" t="str">
        <f t="shared" si="83"/>
        <v>-</v>
      </c>
      <c r="H1295" s="54" t="str">
        <f t="shared" ref="H1295:H1358" si="84">IF(B1295="","请在此位置填入税率","-")</f>
        <v>请在此位置填入税率</v>
      </c>
    </row>
    <row r="1296" s="40" customFormat="1" spans="1:8">
      <c r="A1296" s="41"/>
      <c r="B1296" s="41"/>
      <c r="C1296" s="41"/>
      <c r="D1296" s="49" t="str">
        <f>IFERROR(VLOOKUP($C1296,商品分类目录查找!$A:$B,2,0),"-")</f>
        <v>-</v>
      </c>
      <c r="E1296" s="56" t="str">
        <f t="shared" si="81"/>
        <v>-</v>
      </c>
      <c r="F1296" s="49" t="str">
        <f t="shared" si="82"/>
        <v>-</v>
      </c>
      <c r="G1296" s="49" t="str">
        <f t="shared" si="83"/>
        <v>-</v>
      </c>
      <c r="H1296" s="54" t="str">
        <f t="shared" si="84"/>
        <v>请在此位置填入税率</v>
      </c>
    </row>
    <row r="1297" s="40" customFormat="1" spans="1:8">
      <c r="A1297" s="41"/>
      <c r="B1297" s="41"/>
      <c r="C1297" s="41"/>
      <c r="D1297" s="49" t="str">
        <f>IFERROR(VLOOKUP($C1297,商品分类目录查找!$A:$B,2,0),"-")</f>
        <v>-</v>
      </c>
      <c r="E1297" s="56" t="str">
        <f t="shared" si="81"/>
        <v>-</v>
      </c>
      <c r="F1297" s="49" t="str">
        <f t="shared" si="82"/>
        <v>-</v>
      </c>
      <c r="G1297" s="49" t="str">
        <f t="shared" si="83"/>
        <v>-</v>
      </c>
      <c r="H1297" s="54" t="str">
        <f t="shared" si="84"/>
        <v>请在此位置填入税率</v>
      </c>
    </row>
    <row r="1298" s="40" customFormat="1" spans="1:8">
      <c r="A1298" s="41"/>
      <c r="B1298" s="41"/>
      <c r="C1298" s="41"/>
      <c r="D1298" s="49" t="str">
        <f>IFERROR(VLOOKUP($C1298,商品分类目录查找!$A:$B,2,0),"-")</f>
        <v>-</v>
      </c>
      <c r="E1298" s="56" t="str">
        <f t="shared" si="81"/>
        <v>-</v>
      </c>
      <c r="F1298" s="49" t="str">
        <f t="shared" si="82"/>
        <v>-</v>
      </c>
      <c r="G1298" s="49" t="str">
        <f t="shared" si="83"/>
        <v>-</v>
      </c>
      <c r="H1298" s="54" t="str">
        <f t="shared" si="84"/>
        <v>请在此位置填入税率</v>
      </c>
    </row>
    <row r="1299" s="40" customFormat="1" spans="1:8">
      <c r="A1299" s="41"/>
      <c r="B1299" s="41"/>
      <c r="C1299" s="41"/>
      <c r="D1299" s="49" t="str">
        <f>IFERROR(VLOOKUP($C1299,商品分类目录查找!$A:$B,2,0),"-")</f>
        <v>-</v>
      </c>
      <c r="E1299" s="56" t="str">
        <f t="shared" si="81"/>
        <v>-</v>
      </c>
      <c r="F1299" s="49" t="str">
        <f t="shared" si="82"/>
        <v>-</v>
      </c>
      <c r="G1299" s="49" t="str">
        <f t="shared" si="83"/>
        <v>-</v>
      </c>
      <c r="H1299" s="54" t="str">
        <f t="shared" si="84"/>
        <v>请在此位置填入税率</v>
      </c>
    </row>
    <row r="1300" s="40" customFormat="1" spans="1:8">
      <c r="A1300" s="41"/>
      <c r="B1300" s="41"/>
      <c r="C1300" s="41"/>
      <c r="D1300" s="49" t="str">
        <f>IFERROR(VLOOKUP($C1300,商品分类目录查找!$A:$B,2,0),"-")</f>
        <v>-</v>
      </c>
      <c r="E1300" s="56" t="str">
        <f t="shared" si="81"/>
        <v>-</v>
      </c>
      <c r="F1300" s="49" t="str">
        <f t="shared" si="82"/>
        <v>-</v>
      </c>
      <c r="G1300" s="49" t="str">
        <f t="shared" si="83"/>
        <v>-</v>
      </c>
      <c r="H1300" s="54" t="str">
        <f t="shared" si="84"/>
        <v>请在此位置填入税率</v>
      </c>
    </row>
    <row r="1301" s="40" customFormat="1" spans="1:8">
      <c r="A1301" s="41"/>
      <c r="B1301" s="41"/>
      <c r="C1301" s="41"/>
      <c r="D1301" s="49" t="str">
        <f>IFERROR(VLOOKUP($C1301,商品分类目录查找!$A:$B,2,0),"-")</f>
        <v>-</v>
      </c>
      <c r="E1301" s="56" t="str">
        <f t="shared" si="81"/>
        <v>-</v>
      </c>
      <c r="F1301" s="49" t="str">
        <f t="shared" si="82"/>
        <v>-</v>
      </c>
      <c r="G1301" s="49" t="str">
        <f t="shared" si="83"/>
        <v>-</v>
      </c>
      <c r="H1301" s="54" t="str">
        <f t="shared" si="84"/>
        <v>请在此位置填入税率</v>
      </c>
    </row>
    <row r="1302" s="40" customFormat="1" spans="1:8">
      <c r="A1302" s="41"/>
      <c r="B1302" s="41"/>
      <c r="C1302" s="41"/>
      <c r="D1302" s="49" t="str">
        <f>IFERROR(VLOOKUP($C1302,商品分类目录查找!$A:$B,2,0),"-")</f>
        <v>-</v>
      </c>
      <c r="E1302" s="56" t="str">
        <f t="shared" si="81"/>
        <v>-</v>
      </c>
      <c r="F1302" s="49" t="str">
        <f t="shared" si="82"/>
        <v>-</v>
      </c>
      <c r="G1302" s="49" t="str">
        <f t="shared" si="83"/>
        <v>-</v>
      </c>
      <c r="H1302" s="54" t="str">
        <f t="shared" si="84"/>
        <v>请在此位置填入税率</v>
      </c>
    </row>
    <row r="1303" s="40" customFormat="1" spans="1:8">
      <c r="A1303" s="41"/>
      <c r="B1303" s="41"/>
      <c r="C1303" s="41"/>
      <c r="D1303" s="49" t="str">
        <f>IFERROR(VLOOKUP($C1303,商品分类目录查找!$A:$B,2,0),"-")</f>
        <v>-</v>
      </c>
      <c r="E1303" s="56" t="str">
        <f t="shared" si="81"/>
        <v>-</v>
      </c>
      <c r="F1303" s="49" t="str">
        <f t="shared" si="82"/>
        <v>-</v>
      </c>
      <c r="G1303" s="49" t="str">
        <f t="shared" si="83"/>
        <v>-</v>
      </c>
      <c r="H1303" s="54" t="str">
        <f t="shared" si="84"/>
        <v>请在此位置填入税率</v>
      </c>
    </row>
    <row r="1304" s="40" customFormat="1" spans="1:8">
      <c r="A1304" s="41"/>
      <c r="B1304" s="41"/>
      <c r="C1304" s="41"/>
      <c r="D1304" s="49" t="str">
        <f>IFERROR(VLOOKUP($C1304,商品分类目录查找!$A:$B,2,0),"-")</f>
        <v>-</v>
      </c>
      <c r="E1304" s="56" t="str">
        <f t="shared" si="81"/>
        <v>-</v>
      </c>
      <c r="F1304" s="49" t="str">
        <f t="shared" si="82"/>
        <v>-</v>
      </c>
      <c r="G1304" s="49" t="str">
        <f t="shared" si="83"/>
        <v>-</v>
      </c>
      <c r="H1304" s="54" t="str">
        <f t="shared" si="84"/>
        <v>请在此位置填入税率</v>
      </c>
    </row>
    <row r="1305" s="40" customFormat="1" spans="1:8">
      <c r="A1305" s="41"/>
      <c r="B1305" s="41"/>
      <c r="C1305" s="41"/>
      <c r="D1305" s="49" t="str">
        <f>IFERROR(VLOOKUP($C1305,商品分类目录查找!$A:$B,2,0),"-")</f>
        <v>-</v>
      </c>
      <c r="E1305" s="56" t="str">
        <f t="shared" si="81"/>
        <v>-</v>
      </c>
      <c r="F1305" s="49" t="str">
        <f t="shared" si="82"/>
        <v>-</v>
      </c>
      <c r="G1305" s="49" t="str">
        <f t="shared" si="83"/>
        <v>-</v>
      </c>
      <c r="H1305" s="54" t="str">
        <f t="shared" si="84"/>
        <v>请在此位置填入税率</v>
      </c>
    </row>
    <row r="1306" s="40" customFormat="1" spans="1:8">
      <c r="A1306" s="41"/>
      <c r="B1306" s="41"/>
      <c r="C1306" s="41"/>
      <c r="D1306" s="49" t="str">
        <f>IFERROR(VLOOKUP($C1306,商品分类目录查找!$A:$B,2,0),"-")</f>
        <v>-</v>
      </c>
      <c r="E1306" s="56" t="str">
        <f t="shared" si="81"/>
        <v>-</v>
      </c>
      <c r="F1306" s="49" t="str">
        <f t="shared" si="82"/>
        <v>-</v>
      </c>
      <c r="G1306" s="49" t="str">
        <f t="shared" si="83"/>
        <v>-</v>
      </c>
      <c r="H1306" s="54" t="str">
        <f t="shared" si="84"/>
        <v>请在此位置填入税率</v>
      </c>
    </row>
    <row r="1307" s="40" customFormat="1" spans="1:8">
      <c r="A1307" s="41"/>
      <c r="B1307" s="41"/>
      <c r="C1307" s="41"/>
      <c r="D1307" s="49" t="str">
        <f>IFERROR(VLOOKUP($C1307,商品分类目录查找!$A:$B,2,0),"-")</f>
        <v>-</v>
      </c>
      <c r="E1307" s="56" t="str">
        <f t="shared" si="81"/>
        <v>-</v>
      </c>
      <c r="F1307" s="49" t="str">
        <f t="shared" si="82"/>
        <v>-</v>
      </c>
      <c r="G1307" s="49" t="str">
        <f t="shared" si="83"/>
        <v>-</v>
      </c>
      <c r="H1307" s="54" t="str">
        <f t="shared" si="84"/>
        <v>请在此位置填入税率</v>
      </c>
    </row>
    <row r="1308" s="40" customFormat="1" spans="1:8">
      <c r="A1308" s="41"/>
      <c r="B1308" s="41"/>
      <c r="C1308" s="41"/>
      <c r="D1308" s="49" t="str">
        <f>IFERROR(VLOOKUP($C1308,商品分类目录查找!$A:$B,2,0),"-")</f>
        <v>-</v>
      </c>
      <c r="E1308" s="56" t="str">
        <f t="shared" si="81"/>
        <v>-</v>
      </c>
      <c r="F1308" s="49" t="str">
        <f t="shared" si="82"/>
        <v>-</v>
      </c>
      <c r="G1308" s="49" t="str">
        <f t="shared" si="83"/>
        <v>-</v>
      </c>
      <c r="H1308" s="54" t="str">
        <f t="shared" si="84"/>
        <v>请在此位置填入税率</v>
      </c>
    </row>
    <row r="1309" s="40" customFormat="1" spans="1:8">
      <c r="A1309" s="41"/>
      <c r="B1309" s="41"/>
      <c r="C1309" s="41"/>
      <c r="D1309" s="49" t="str">
        <f>IFERROR(VLOOKUP($C1309,商品分类目录查找!$A:$B,2,0),"-")</f>
        <v>-</v>
      </c>
      <c r="E1309" s="56" t="str">
        <f t="shared" si="81"/>
        <v>-</v>
      </c>
      <c r="F1309" s="49" t="str">
        <f t="shared" si="82"/>
        <v>-</v>
      </c>
      <c r="G1309" s="49" t="str">
        <f t="shared" si="83"/>
        <v>-</v>
      </c>
      <c r="H1309" s="54" t="str">
        <f t="shared" si="84"/>
        <v>请在此位置填入税率</v>
      </c>
    </row>
    <row r="1310" s="40" customFormat="1" spans="1:8">
      <c r="A1310" s="41"/>
      <c r="B1310" s="41"/>
      <c r="C1310" s="41"/>
      <c r="D1310" s="49" t="str">
        <f>IFERROR(VLOOKUP($C1310,商品分类目录查找!$A:$B,2,0),"-")</f>
        <v>-</v>
      </c>
      <c r="E1310" s="56" t="str">
        <f t="shared" si="81"/>
        <v>-</v>
      </c>
      <c r="F1310" s="49" t="str">
        <f t="shared" si="82"/>
        <v>-</v>
      </c>
      <c r="G1310" s="49" t="str">
        <f t="shared" si="83"/>
        <v>-</v>
      </c>
      <c r="H1310" s="54" t="str">
        <f t="shared" si="84"/>
        <v>请在此位置填入税率</v>
      </c>
    </row>
    <row r="1311" s="40" customFormat="1" spans="1:8">
      <c r="A1311" s="41"/>
      <c r="B1311" s="41"/>
      <c r="C1311" s="41"/>
      <c r="D1311" s="49" t="str">
        <f>IFERROR(VLOOKUP($C1311,商品分类目录查找!$A:$B,2,0),"-")</f>
        <v>-</v>
      </c>
      <c r="E1311" s="56" t="str">
        <f t="shared" si="81"/>
        <v>-</v>
      </c>
      <c r="F1311" s="49" t="str">
        <f t="shared" si="82"/>
        <v>-</v>
      </c>
      <c r="G1311" s="49" t="str">
        <f t="shared" si="83"/>
        <v>-</v>
      </c>
      <c r="H1311" s="54" t="str">
        <f t="shared" si="84"/>
        <v>请在此位置填入税率</v>
      </c>
    </row>
    <row r="1312" s="40" customFormat="1" spans="1:8">
      <c r="A1312" s="41"/>
      <c r="B1312" s="41"/>
      <c r="C1312" s="41"/>
      <c r="D1312" s="49" t="str">
        <f>IFERROR(VLOOKUP($C1312,商品分类目录查找!$A:$B,2,0),"-")</f>
        <v>-</v>
      </c>
      <c r="E1312" s="56" t="str">
        <f t="shared" si="81"/>
        <v>-</v>
      </c>
      <c r="F1312" s="49" t="str">
        <f t="shared" si="82"/>
        <v>-</v>
      </c>
      <c r="G1312" s="49" t="str">
        <f t="shared" si="83"/>
        <v>-</v>
      </c>
      <c r="H1312" s="54" t="str">
        <f t="shared" si="84"/>
        <v>请在此位置填入税率</v>
      </c>
    </row>
    <row r="1313" s="40" customFormat="1" spans="1:8">
      <c r="A1313" s="41"/>
      <c r="B1313" s="41"/>
      <c r="C1313" s="41"/>
      <c r="D1313" s="49" t="str">
        <f>IFERROR(VLOOKUP($C1313,商品分类目录查找!$A:$B,2,0),"-")</f>
        <v>-</v>
      </c>
      <c r="E1313" s="56" t="str">
        <f t="shared" si="81"/>
        <v>-</v>
      </c>
      <c r="F1313" s="49" t="str">
        <f t="shared" si="82"/>
        <v>-</v>
      </c>
      <c r="G1313" s="49" t="str">
        <f t="shared" si="83"/>
        <v>-</v>
      </c>
      <c r="H1313" s="54" t="str">
        <f t="shared" si="84"/>
        <v>请在此位置填入税率</v>
      </c>
    </row>
    <row r="1314" s="40" customFormat="1" spans="1:8">
      <c r="A1314" s="41"/>
      <c r="B1314" s="41"/>
      <c r="C1314" s="41"/>
      <c r="D1314" s="49" t="str">
        <f>IFERROR(VLOOKUP($C1314,商品分类目录查找!$A:$B,2,0),"-")</f>
        <v>-</v>
      </c>
      <c r="E1314" s="56" t="str">
        <f t="shared" si="81"/>
        <v>-</v>
      </c>
      <c r="F1314" s="49" t="str">
        <f t="shared" si="82"/>
        <v>-</v>
      </c>
      <c r="G1314" s="49" t="str">
        <f t="shared" si="83"/>
        <v>-</v>
      </c>
      <c r="H1314" s="54" t="str">
        <f t="shared" si="84"/>
        <v>请在此位置填入税率</v>
      </c>
    </row>
    <row r="1315" s="40" customFormat="1" spans="1:8">
      <c r="A1315" s="41"/>
      <c r="B1315" s="41"/>
      <c r="C1315" s="41"/>
      <c r="D1315" s="49" t="str">
        <f>IFERROR(VLOOKUP($C1315,商品分类目录查找!$A:$B,2,0),"-")</f>
        <v>-</v>
      </c>
      <c r="E1315" s="56" t="str">
        <f t="shared" si="81"/>
        <v>-</v>
      </c>
      <c r="F1315" s="49" t="str">
        <f t="shared" si="82"/>
        <v>-</v>
      </c>
      <c r="G1315" s="49" t="str">
        <f t="shared" si="83"/>
        <v>-</v>
      </c>
      <c r="H1315" s="54" t="str">
        <f t="shared" si="84"/>
        <v>请在此位置填入税率</v>
      </c>
    </row>
    <row r="1316" s="40" customFormat="1" spans="1:8">
      <c r="A1316" s="41"/>
      <c r="B1316" s="41"/>
      <c r="C1316" s="41"/>
      <c r="D1316" s="49" t="str">
        <f>IFERROR(VLOOKUP($C1316,商品分类目录查找!$A:$B,2,0),"-")</f>
        <v>-</v>
      </c>
      <c r="E1316" s="56" t="str">
        <f t="shared" si="81"/>
        <v>-</v>
      </c>
      <c r="F1316" s="49" t="str">
        <f t="shared" si="82"/>
        <v>-</v>
      </c>
      <c r="G1316" s="49" t="str">
        <f t="shared" si="83"/>
        <v>-</v>
      </c>
      <c r="H1316" s="54" t="str">
        <f t="shared" si="84"/>
        <v>请在此位置填入税率</v>
      </c>
    </row>
    <row r="1317" s="40" customFormat="1" spans="1:8">
      <c r="A1317" s="41"/>
      <c r="B1317" s="41"/>
      <c r="C1317" s="41"/>
      <c r="D1317" s="49" t="str">
        <f>IFERROR(VLOOKUP($C1317,商品分类目录查找!$A:$B,2,0),"-")</f>
        <v>-</v>
      </c>
      <c r="E1317" s="56" t="str">
        <f t="shared" si="81"/>
        <v>-</v>
      </c>
      <c r="F1317" s="49" t="str">
        <f t="shared" si="82"/>
        <v>-</v>
      </c>
      <c r="G1317" s="49" t="str">
        <f t="shared" si="83"/>
        <v>-</v>
      </c>
      <c r="H1317" s="54" t="str">
        <f t="shared" si="84"/>
        <v>请在此位置填入税率</v>
      </c>
    </row>
    <row r="1318" s="40" customFormat="1" spans="1:8">
      <c r="A1318" s="41"/>
      <c r="B1318" s="41"/>
      <c r="C1318" s="41"/>
      <c r="D1318" s="49" t="str">
        <f>IFERROR(VLOOKUP($C1318,商品分类目录查找!$A:$B,2,0),"-")</f>
        <v>-</v>
      </c>
      <c r="E1318" s="56" t="str">
        <f t="shared" si="81"/>
        <v>-</v>
      </c>
      <c r="F1318" s="49" t="str">
        <f t="shared" si="82"/>
        <v>-</v>
      </c>
      <c r="G1318" s="49" t="str">
        <f t="shared" si="83"/>
        <v>-</v>
      </c>
      <c r="H1318" s="54" t="str">
        <f t="shared" si="84"/>
        <v>请在此位置填入税率</v>
      </c>
    </row>
    <row r="1319" s="40" customFormat="1" spans="1:8">
      <c r="A1319" s="41"/>
      <c r="B1319" s="41"/>
      <c r="C1319" s="41"/>
      <c r="D1319" s="49" t="str">
        <f>IFERROR(VLOOKUP($C1319,商品分类目录查找!$A:$B,2,0),"-")</f>
        <v>-</v>
      </c>
      <c r="E1319" s="56" t="str">
        <f t="shared" si="81"/>
        <v>-</v>
      </c>
      <c r="F1319" s="49" t="str">
        <f t="shared" si="82"/>
        <v>-</v>
      </c>
      <c r="G1319" s="49" t="str">
        <f t="shared" si="83"/>
        <v>-</v>
      </c>
      <c r="H1319" s="54" t="str">
        <f t="shared" si="84"/>
        <v>请在此位置填入税率</v>
      </c>
    </row>
    <row r="1320" s="40" customFormat="1" spans="1:8">
      <c r="A1320" s="41"/>
      <c r="B1320" s="41"/>
      <c r="C1320" s="41"/>
      <c r="D1320" s="49" t="str">
        <f>IFERROR(VLOOKUP($C1320,商品分类目录查找!$A:$B,2,0),"-")</f>
        <v>-</v>
      </c>
      <c r="E1320" s="56" t="str">
        <f t="shared" si="81"/>
        <v>-</v>
      </c>
      <c r="F1320" s="49" t="str">
        <f t="shared" si="82"/>
        <v>-</v>
      </c>
      <c r="G1320" s="49" t="str">
        <f t="shared" si="83"/>
        <v>-</v>
      </c>
      <c r="H1320" s="54" t="str">
        <f t="shared" si="84"/>
        <v>请在此位置填入税率</v>
      </c>
    </row>
    <row r="1321" s="40" customFormat="1" spans="1:8">
      <c r="A1321" s="41"/>
      <c r="B1321" s="41"/>
      <c r="C1321" s="41"/>
      <c r="D1321" s="49" t="str">
        <f>IFERROR(VLOOKUP($C1321,商品分类目录查找!$A:$B,2,0),"-")</f>
        <v>-</v>
      </c>
      <c r="E1321" s="56" t="str">
        <f t="shared" si="81"/>
        <v>-</v>
      </c>
      <c r="F1321" s="49" t="str">
        <f t="shared" si="82"/>
        <v>-</v>
      </c>
      <c r="G1321" s="49" t="str">
        <f t="shared" si="83"/>
        <v>-</v>
      </c>
      <c r="H1321" s="54" t="str">
        <f t="shared" si="84"/>
        <v>请在此位置填入税率</v>
      </c>
    </row>
    <row r="1322" s="40" customFormat="1" spans="1:8">
      <c r="A1322" s="41"/>
      <c r="B1322" s="41"/>
      <c r="C1322" s="41"/>
      <c r="D1322" s="49" t="str">
        <f>IFERROR(VLOOKUP($C1322,商品分类目录查找!$A:$B,2,0),"-")</f>
        <v>-</v>
      </c>
      <c r="E1322" s="56" t="str">
        <f t="shared" si="81"/>
        <v>-</v>
      </c>
      <c r="F1322" s="49" t="str">
        <f t="shared" si="82"/>
        <v>-</v>
      </c>
      <c r="G1322" s="49" t="str">
        <f t="shared" si="83"/>
        <v>-</v>
      </c>
      <c r="H1322" s="54" t="str">
        <f t="shared" si="84"/>
        <v>请在此位置填入税率</v>
      </c>
    </row>
    <row r="1323" s="40" customFormat="1" spans="1:8">
      <c r="A1323" s="41"/>
      <c r="B1323" s="41"/>
      <c r="C1323" s="41"/>
      <c r="D1323" s="49" t="str">
        <f>IFERROR(VLOOKUP($C1323,商品分类目录查找!$A:$B,2,0),"-")</f>
        <v>-</v>
      </c>
      <c r="E1323" s="56" t="str">
        <f t="shared" si="81"/>
        <v>-</v>
      </c>
      <c r="F1323" s="49" t="str">
        <f t="shared" si="82"/>
        <v>-</v>
      </c>
      <c r="G1323" s="49" t="str">
        <f t="shared" si="83"/>
        <v>-</v>
      </c>
      <c r="H1323" s="54" t="str">
        <f t="shared" si="84"/>
        <v>请在此位置填入税率</v>
      </c>
    </row>
    <row r="1324" s="40" customFormat="1" spans="1:8">
      <c r="A1324" s="41"/>
      <c r="B1324" s="41"/>
      <c r="C1324" s="41"/>
      <c r="D1324" s="49" t="str">
        <f>IFERROR(VLOOKUP($C1324,商品分类目录查找!$A:$B,2,0),"-")</f>
        <v>-</v>
      </c>
      <c r="E1324" s="56" t="str">
        <f t="shared" si="81"/>
        <v>-</v>
      </c>
      <c r="F1324" s="49" t="str">
        <f t="shared" si="82"/>
        <v>-</v>
      </c>
      <c r="G1324" s="49" t="str">
        <f t="shared" si="83"/>
        <v>-</v>
      </c>
      <c r="H1324" s="54" t="str">
        <f t="shared" si="84"/>
        <v>请在此位置填入税率</v>
      </c>
    </row>
    <row r="1325" s="40" customFormat="1" spans="1:8">
      <c r="A1325" s="41"/>
      <c r="B1325" s="41"/>
      <c r="C1325" s="41"/>
      <c r="D1325" s="49" t="str">
        <f>IFERROR(VLOOKUP($C1325,商品分类目录查找!$A:$B,2,0),"-")</f>
        <v>-</v>
      </c>
      <c r="E1325" s="56" t="str">
        <f t="shared" si="81"/>
        <v>-</v>
      </c>
      <c r="F1325" s="49" t="str">
        <f t="shared" si="82"/>
        <v>-</v>
      </c>
      <c r="G1325" s="49" t="str">
        <f t="shared" si="83"/>
        <v>-</v>
      </c>
      <c r="H1325" s="54" t="str">
        <f t="shared" si="84"/>
        <v>请在此位置填入税率</v>
      </c>
    </row>
    <row r="1326" s="40" customFormat="1" spans="1:8">
      <c r="A1326" s="41"/>
      <c r="B1326" s="41"/>
      <c r="C1326" s="41"/>
      <c r="D1326" s="49" t="str">
        <f>IFERROR(VLOOKUP($C1326,商品分类目录查找!$A:$B,2,0),"-")</f>
        <v>-</v>
      </c>
      <c r="E1326" s="56" t="str">
        <f t="shared" si="81"/>
        <v>-</v>
      </c>
      <c r="F1326" s="49" t="str">
        <f t="shared" si="82"/>
        <v>-</v>
      </c>
      <c r="G1326" s="49" t="str">
        <f t="shared" si="83"/>
        <v>-</v>
      </c>
      <c r="H1326" s="54" t="str">
        <f t="shared" si="84"/>
        <v>请在此位置填入税率</v>
      </c>
    </row>
    <row r="1327" s="40" customFormat="1" spans="1:8">
      <c r="A1327" s="41"/>
      <c r="B1327" s="41"/>
      <c r="C1327" s="41"/>
      <c r="D1327" s="49" t="str">
        <f>IFERROR(VLOOKUP($C1327,商品分类目录查找!$A:$B,2,0),"-")</f>
        <v>-</v>
      </c>
      <c r="E1327" s="56" t="str">
        <f t="shared" si="81"/>
        <v>-</v>
      </c>
      <c r="F1327" s="49" t="str">
        <f t="shared" si="82"/>
        <v>-</v>
      </c>
      <c r="G1327" s="49" t="str">
        <f t="shared" si="83"/>
        <v>-</v>
      </c>
      <c r="H1327" s="54" t="str">
        <f t="shared" si="84"/>
        <v>请在此位置填入税率</v>
      </c>
    </row>
    <row r="1328" s="40" customFormat="1" spans="1:8">
      <c r="A1328" s="41"/>
      <c r="B1328" s="41"/>
      <c r="C1328" s="41"/>
      <c r="D1328" s="49" t="str">
        <f>IFERROR(VLOOKUP($C1328,商品分类目录查找!$A:$B,2,0),"-")</f>
        <v>-</v>
      </c>
      <c r="E1328" s="56" t="str">
        <f t="shared" si="81"/>
        <v>-</v>
      </c>
      <c r="F1328" s="49" t="str">
        <f t="shared" si="82"/>
        <v>-</v>
      </c>
      <c r="G1328" s="49" t="str">
        <f t="shared" si="83"/>
        <v>-</v>
      </c>
      <c r="H1328" s="54" t="str">
        <f t="shared" si="84"/>
        <v>请在此位置填入税率</v>
      </c>
    </row>
    <row r="1329" s="40" customFormat="1" spans="1:8">
      <c r="A1329" s="41"/>
      <c r="B1329" s="41"/>
      <c r="C1329" s="41"/>
      <c r="D1329" s="49" t="str">
        <f>IFERROR(VLOOKUP($C1329,商品分类目录查找!$A:$B,2,0),"-")</f>
        <v>-</v>
      </c>
      <c r="E1329" s="56" t="str">
        <f t="shared" si="81"/>
        <v>-</v>
      </c>
      <c r="F1329" s="49" t="str">
        <f t="shared" si="82"/>
        <v>-</v>
      </c>
      <c r="G1329" s="49" t="str">
        <f t="shared" si="83"/>
        <v>-</v>
      </c>
      <c r="H1329" s="54" t="str">
        <f t="shared" si="84"/>
        <v>请在此位置填入税率</v>
      </c>
    </row>
    <row r="1330" s="40" customFormat="1" spans="1:8">
      <c r="A1330" s="41"/>
      <c r="B1330" s="41"/>
      <c r="C1330" s="41"/>
      <c r="D1330" s="49" t="str">
        <f>IFERROR(VLOOKUP($C1330,商品分类目录查找!$A:$B,2,0),"-")</f>
        <v>-</v>
      </c>
      <c r="E1330" s="56" t="str">
        <f t="shared" si="81"/>
        <v>-</v>
      </c>
      <c r="F1330" s="49" t="str">
        <f t="shared" si="82"/>
        <v>-</v>
      </c>
      <c r="G1330" s="49" t="str">
        <f t="shared" si="83"/>
        <v>-</v>
      </c>
      <c r="H1330" s="54" t="str">
        <f t="shared" si="84"/>
        <v>请在此位置填入税率</v>
      </c>
    </row>
    <row r="1331" s="40" customFormat="1" spans="1:8">
      <c r="A1331" s="41"/>
      <c r="B1331" s="41"/>
      <c r="C1331" s="41"/>
      <c r="D1331" s="49" t="str">
        <f>IFERROR(VLOOKUP($C1331,商品分类目录查找!$A:$B,2,0),"-")</f>
        <v>-</v>
      </c>
      <c r="E1331" s="56" t="str">
        <f t="shared" si="81"/>
        <v>-</v>
      </c>
      <c r="F1331" s="49" t="str">
        <f t="shared" si="82"/>
        <v>-</v>
      </c>
      <c r="G1331" s="49" t="str">
        <f t="shared" si="83"/>
        <v>-</v>
      </c>
      <c r="H1331" s="54" t="str">
        <f t="shared" si="84"/>
        <v>请在此位置填入税率</v>
      </c>
    </row>
    <row r="1332" s="40" customFormat="1" spans="1:8">
      <c r="A1332" s="41"/>
      <c r="B1332" s="41"/>
      <c r="C1332" s="41"/>
      <c r="D1332" s="49" t="str">
        <f>IFERROR(VLOOKUP($C1332,商品分类目录查找!$A:$B,2,0),"-")</f>
        <v>-</v>
      </c>
      <c r="E1332" s="56" t="str">
        <f t="shared" si="81"/>
        <v>-</v>
      </c>
      <c r="F1332" s="49" t="str">
        <f t="shared" si="82"/>
        <v>-</v>
      </c>
      <c r="G1332" s="49" t="str">
        <f t="shared" si="83"/>
        <v>-</v>
      </c>
      <c r="H1332" s="54" t="str">
        <f t="shared" si="84"/>
        <v>请在此位置填入税率</v>
      </c>
    </row>
    <row r="1333" s="40" customFormat="1" spans="1:8">
      <c r="A1333" s="41"/>
      <c r="B1333" s="41"/>
      <c r="C1333" s="41"/>
      <c r="D1333" s="49" t="str">
        <f>IFERROR(VLOOKUP($C1333,商品分类目录查找!$A:$B,2,0),"-")</f>
        <v>-</v>
      </c>
      <c r="E1333" s="56" t="str">
        <f t="shared" si="81"/>
        <v>-</v>
      </c>
      <c r="F1333" s="49" t="str">
        <f t="shared" si="82"/>
        <v>-</v>
      </c>
      <c r="G1333" s="49" t="str">
        <f t="shared" si="83"/>
        <v>-</v>
      </c>
      <c r="H1333" s="54" t="str">
        <f t="shared" si="84"/>
        <v>请在此位置填入税率</v>
      </c>
    </row>
    <row r="1334" s="40" customFormat="1" spans="1:8">
      <c r="A1334" s="41"/>
      <c r="B1334" s="41"/>
      <c r="C1334" s="41"/>
      <c r="D1334" s="49" t="str">
        <f>IFERROR(VLOOKUP($C1334,商品分类目录查找!$A:$B,2,0),"-")</f>
        <v>-</v>
      </c>
      <c r="E1334" s="56" t="str">
        <f t="shared" si="81"/>
        <v>-</v>
      </c>
      <c r="F1334" s="49" t="str">
        <f t="shared" si="82"/>
        <v>-</v>
      </c>
      <c r="G1334" s="49" t="str">
        <f t="shared" si="83"/>
        <v>-</v>
      </c>
      <c r="H1334" s="54" t="str">
        <f t="shared" si="84"/>
        <v>请在此位置填入税率</v>
      </c>
    </row>
    <row r="1335" s="40" customFormat="1" spans="1:8">
      <c r="A1335" s="41"/>
      <c r="B1335" s="41"/>
      <c r="C1335" s="41"/>
      <c r="D1335" s="49" t="str">
        <f>IFERROR(VLOOKUP($C1335,商品分类目录查找!$A:$B,2,0),"-")</f>
        <v>-</v>
      </c>
      <c r="E1335" s="56" t="str">
        <f t="shared" si="81"/>
        <v>-</v>
      </c>
      <c r="F1335" s="49" t="str">
        <f t="shared" si="82"/>
        <v>-</v>
      </c>
      <c r="G1335" s="49" t="str">
        <f t="shared" si="83"/>
        <v>-</v>
      </c>
      <c r="H1335" s="54" t="str">
        <f t="shared" si="84"/>
        <v>请在此位置填入税率</v>
      </c>
    </row>
    <row r="1336" s="40" customFormat="1" spans="1:8">
      <c r="A1336" s="41"/>
      <c r="B1336" s="41"/>
      <c r="C1336" s="41"/>
      <c r="D1336" s="49" t="str">
        <f>IFERROR(VLOOKUP($C1336,商品分类目录查找!$A:$B,2,0),"-")</f>
        <v>-</v>
      </c>
      <c r="E1336" s="56" t="str">
        <f t="shared" si="81"/>
        <v>-</v>
      </c>
      <c r="F1336" s="49" t="str">
        <f t="shared" si="82"/>
        <v>-</v>
      </c>
      <c r="G1336" s="49" t="str">
        <f t="shared" si="83"/>
        <v>-</v>
      </c>
      <c r="H1336" s="54" t="str">
        <f t="shared" si="84"/>
        <v>请在此位置填入税率</v>
      </c>
    </row>
    <row r="1337" s="40" customFormat="1" spans="1:8">
      <c r="A1337" s="41"/>
      <c r="B1337" s="41"/>
      <c r="C1337" s="41"/>
      <c r="D1337" s="49" t="str">
        <f>IFERROR(VLOOKUP($C1337,商品分类目录查找!$A:$B,2,0),"-")</f>
        <v>-</v>
      </c>
      <c r="E1337" s="56" t="str">
        <f t="shared" si="81"/>
        <v>-</v>
      </c>
      <c r="F1337" s="49" t="str">
        <f t="shared" si="82"/>
        <v>-</v>
      </c>
      <c r="G1337" s="49" t="str">
        <f t="shared" si="83"/>
        <v>-</v>
      </c>
      <c r="H1337" s="54" t="str">
        <f t="shared" si="84"/>
        <v>请在此位置填入税率</v>
      </c>
    </row>
    <row r="1338" s="40" customFormat="1" spans="1:8">
      <c r="A1338" s="41"/>
      <c r="B1338" s="41"/>
      <c r="C1338" s="41"/>
      <c r="D1338" s="49" t="str">
        <f>IFERROR(VLOOKUP($C1338,商品分类目录查找!$A:$B,2,0),"-")</f>
        <v>-</v>
      </c>
      <c r="E1338" s="56" t="str">
        <f t="shared" si="81"/>
        <v>-</v>
      </c>
      <c r="F1338" s="49" t="str">
        <f t="shared" si="82"/>
        <v>-</v>
      </c>
      <c r="G1338" s="49" t="str">
        <f t="shared" si="83"/>
        <v>-</v>
      </c>
      <c r="H1338" s="54" t="str">
        <f t="shared" si="84"/>
        <v>请在此位置填入税率</v>
      </c>
    </row>
    <row r="1339" s="40" customFormat="1" spans="1:8">
      <c r="A1339" s="41"/>
      <c r="B1339" s="41"/>
      <c r="C1339" s="41"/>
      <c r="D1339" s="49" t="str">
        <f>IFERROR(VLOOKUP($C1339,商品分类目录查找!$A:$B,2,0),"-")</f>
        <v>-</v>
      </c>
      <c r="E1339" s="56" t="str">
        <f t="shared" si="81"/>
        <v>-</v>
      </c>
      <c r="F1339" s="49" t="str">
        <f t="shared" si="82"/>
        <v>-</v>
      </c>
      <c r="G1339" s="49" t="str">
        <f t="shared" si="83"/>
        <v>-</v>
      </c>
      <c r="H1339" s="54" t="str">
        <f t="shared" si="84"/>
        <v>请在此位置填入税率</v>
      </c>
    </row>
    <row r="1340" s="40" customFormat="1" spans="1:8">
      <c r="A1340" s="41"/>
      <c r="B1340" s="41"/>
      <c r="C1340" s="41"/>
      <c r="D1340" s="49" t="str">
        <f>IFERROR(VLOOKUP($C1340,商品分类目录查找!$A:$B,2,0),"-")</f>
        <v>-</v>
      </c>
      <c r="E1340" s="56" t="str">
        <f t="shared" si="81"/>
        <v>-</v>
      </c>
      <c r="F1340" s="49" t="str">
        <f t="shared" si="82"/>
        <v>-</v>
      </c>
      <c r="G1340" s="49" t="str">
        <f t="shared" si="83"/>
        <v>-</v>
      </c>
      <c r="H1340" s="54" t="str">
        <f t="shared" si="84"/>
        <v>请在此位置填入税率</v>
      </c>
    </row>
    <row r="1341" s="40" customFormat="1" spans="1:8">
      <c r="A1341" s="41"/>
      <c r="B1341" s="41"/>
      <c r="C1341" s="41"/>
      <c r="D1341" s="49" t="str">
        <f>IFERROR(VLOOKUP($C1341,商品分类目录查找!$A:$B,2,0),"-")</f>
        <v>-</v>
      </c>
      <c r="E1341" s="56" t="str">
        <f t="shared" si="81"/>
        <v>-</v>
      </c>
      <c r="F1341" s="49" t="str">
        <f t="shared" si="82"/>
        <v>-</v>
      </c>
      <c r="G1341" s="49" t="str">
        <f t="shared" si="83"/>
        <v>-</v>
      </c>
      <c r="H1341" s="54" t="str">
        <f t="shared" si="84"/>
        <v>请在此位置填入税率</v>
      </c>
    </row>
    <row r="1342" s="40" customFormat="1" spans="1:8">
      <c r="A1342" s="41"/>
      <c r="B1342" s="41"/>
      <c r="C1342" s="41"/>
      <c r="D1342" s="49" t="str">
        <f>IFERROR(VLOOKUP($C1342,商品分类目录查找!$A:$B,2,0),"-")</f>
        <v>-</v>
      </c>
      <c r="E1342" s="56" t="str">
        <f t="shared" si="81"/>
        <v>-</v>
      </c>
      <c r="F1342" s="49" t="str">
        <f t="shared" si="82"/>
        <v>-</v>
      </c>
      <c r="G1342" s="49" t="str">
        <f t="shared" si="83"/>
        <v>-</v>
      </c>
      <c r="H1342" s="54" t="str">
        <f t="shared" si="84"/>
        <v>请在此位置填入税率</v>
      </c>
    </row>
    <row r="1343" s="40" customFormat="1" spans="1:8">
      <c r="A1343" s="41"/>
      <c r="B1343" s="41"/>
      <c r="C1343" s="41"/>
      <c r="D1343" s="49" t="str">
        <f>IFERROR(VLOOKUP($C1343,商品分类目录查找!$A:$B,2,0),"-")</f>
        <v>-</v>
      </c>
      <c r="E1343" s="56" t="str">
        <f t="shared" si="81"/>
        <v>-</v>
      </c>
      <c r="F1343" s="49" t="str">
        <f t="shared" si="82"/>
        <v>-</v>
      </c>
      <c r="G1343" s="49" t="str">
        <f t="shared" si="83"/>
        <v>-</v>
      </c>
      <c r="H1343" s="54" t="str">
        <f t="shared" si="84"/>
        <v>请在此位置填入税率</v>
      </c>
    </row>
    <row r="1344" s="40" customFormat="1" spans="1:8">
      <c r="A1344" s="41"/>
      <c r="B1344" s="41"/>
      <c r="C1344" s="41"/>
      <c r="D1344" s="49" t="str">
        <f>IFERROR(VLOOKUP($C1344,商品分类目录查找!$A:$B,2,0),"-")</f>
        <v>-</v>
      </c>
      <c r="E1344" s="56" t="str">
        <f t="shared" si="81"/>
        <v>-</v>
      </c>
      <c r="F1344" s="49" t="str">
        <f t="shared" si="82"/>
        <v>-</v>
      </c>
      <c r="G1344" s="49" t="str">
        <f t="shared" si="83"/>
        <v>-</v>
      </c>
      <c r="H1344" s="54" t="str">
        <f t="shared" si="84"/>
        <v>请在此位置填入税率</v>
      </c>
    </row>
    <row r="1345" s="40" customFormat="1" spans="1:8">
      <c r="A1345" s="41"/>
      <c r="B1345" s="41"/>
      <c r="C1345" s="41"/>
      <c r="D1345" s="49" t="str">
        <f>IFERROR(VLOOKUP($C1345,商品分类目录查找!$A:$B,2,0),"-")</f>
        <v>-</v>
      </c>
      <c r="E1345" s="56" t="str">
        <f t="shared" si="81"/>
        <v>-</v>
      </c>
      <c r="F1345" s="49" t="str">
        <f t="shared" si="82"/>
        <v>-</v>
      </c>
      <c r="G1345" s="49" t="str">
        <f t="shared" si="83"/>
        <v>-</v>
      </c>
      <c r="H1345" s="54" t="str">
        <f t="shared" si="84"/>
        <v>请在此位置填入税率</v>
      </c>
    </row>
    <row r="1346" s="40" customFormat="1" spans="1:8">
      <c r="A1346" s="41"/>
      <c r="B1346" s="41"/>
      <c r="C1346" s="41"/>
      <c r="D1346" s="49" t="str">
        <f>IFERROR(VLOOKUP($C1346,商品分类目录查找!$A:$B,2,0),"-")</f>
        <v>-</v>
      </c>
      <c r="E1346" s="56" t="str">
        <f t="shared" ref="E1346:E1409" si="85">LEFT(D1346,4)</f>
        <v>-</v>
      </c>
      <c r="F1346" s="49" t="str">
        <f t="shared" ref="F1346:F1409" si="86">LEFT($D1346,3)</f>
        <v>-</v>
      </c>
      <c r="G1346" s="49" t="str">
        <f t="shared" ref="G1346:G1409" si="87">LEFT($D1346,2)</f>
        <v>-</v>
      </c>
      <c r="H1346" s="54" t="str">
        <f t="shared" si="84"/>
        <v>请在此位置填入税率</v>
      </c>
    </row>
    <row r="1347" s="40" customFormat="1" spans="1:8">
      <c r="A1347" s="41"/>
      <c r="B1347" s="41"/>
      <c r="C1347" s="41"/>
      <c r="D1347" s="49" t="str">
        <f>IFERROR(VLOOKUP($C1347,商品分类目录查找!$A:$B,2,0),"-")</f>
        <v>-</v>
      </c>
      <c r="E1347" s="56" t="str">
        <f t="shared" si="85"/>
        <v>-</v>
      </c>
      <c r="F1347" s="49" t="str">
        <f t="shared" si="86"/>
        <v>-</v>
      </c>
      <c r="G1347" s="49" t="str">
        <f t="shared" si="87"/>
        <v>-</v>
      </c>
      <c r="H1347" s="54" t="str">
        <f t="shared" si="84"/>
        <v>请在此位置填入税率</v>
      </c>
    </row>
    <row r="1348" s="40" customFormat="1" spans="1:8">
      <c r="A1348" s="41"/>
      <c r="B1348" s="41"/>
      <c r="C1348" s="41"/>
      <c r="D1348" s="49" t="str">
        <f>IFERROR(VLOOKUP($C1348,商品分类目录查找!$A:$B,2,0),"-")</f>
        <v>-</v>
      </c>
      <c r="E1348" s="56" t="str">
        <f t="shared" si="85"/>
        <v>-</v>
      </c>
      <c r="F1348" s="49" t="str">
        <f t="shared" si="86"/>
        <v>-</v>
      </c>
      <c r="G1348" s="49" t="str">
        <f t="shared" si="87"/>
        <v>-</v>
      </c>
      <c r="H1348" s="54" t="str">
        <f t="shared" si="84"/>
        <v>请在此位置填入税率</v>
      </c>
    </row>
    <row r="1349" s="40" customFormat="1" spans="1:8">
      <c r="A1349" s="41"/>
      <c r="B1349" s="41"/>
      <c r="C1349" s="41"/>
      <c r="D1349" s="49" t="str">
        <f>IFERROR(VLOOKUP($C1349,商品分类目录查找!$A:$B,2,0),"-")</f>
        <v>-</v>
      </c>
      <c r="E1349" s="56" t="str">
        <f t="shared" si="85"/>
        <v>-</v>
      </c>
      <c r="F1349" s="49" t="str">
        <f t="shared" si="86"/>
        <v>-</v>
      </c>
      <c r="G1349" s="49" t="str">
        <f t="shared" si="87"/>
        <v>-</v>
      </c>
      <c r="H1349" s="54" t="str">
        <f t="shared" si="84"/>
        <v>请在此位置填入税率</v>
      </c>
    </row>
    <row r="1350" s="40" customFormat="1" spans="1:8">
      <c r="A1350" s="41"/>
      <c r="B1350" s="41"/>
      <c r="C1350" s="41"/>
      <c r="D1350" s="49" t="str">
        <f>IFERROR(VLOOKUP($C1350,商品分类目录查找!$A:$B,2,0),"-")</f>
        <v>-</v>
      </c>
      <c r="E1350" s="56" t="str">
        <f t="shared" si="85"/>
        <v>-</v>
      </c>
      <c r="F1350" s="49" t="str">
        <f t="shared" si="86"/>
        <v>-</v>
      </c>
      <c r="G1350" s="49" t="str">
        <f t="shared" si="87"/>
        <v>-</v>
      </c>
      <c r="H1350" s="54" t="str">
        <f t="shared" si="84"/>
        <v>请在此位置填入税率</v>
      </c>
    </row>
    <row r="1351" s="40" customFormat="1" spans="1:8">
      <c r="A1351" s="41"/>
      <c r="B1351" s="41"/>
      <c r="C1351" s="41"/>
      <c r="D1351" s="49" t="str">
        <f>IFERROR(VLOOKUP($C1351,商品分类目录查找!$A:$B,2,0),"-")</f>
        <v>-</v>
      </c>
      <c r="E1351" s="56" t="str">
        <f t="shared" si="85"/>
        <v>-</v>
      </c>
      <c r="F1351" s="49" t="str">
        <f t="shared" si="86"/>
        <v>-</v>
      </c>
      <c r="G1351" s="49" t="str">
        <f t="shared" si="87"/>
        <v>-</v>
      </c>
      <c r="H1351" s="54" t="str">
        <f t="shared" si="84"/>
        <v>请在此位置填入税率</v>
      </c>
    </row>
    <row r="1352" s="40" customFormat="1" spans="1:8">
      <c r="A1352" s="41"/>
      <c r="B1352" s="41"/>
      <c r="C1352" s="41"/>
      <c r="D1352" s="49" t="str">
        <f>IFERROR(VLOOKUP($C1352,商品分类目录查找!$A:$B,2,0),"-")</f>
        <v>-</v>
      </c>
      <c r="E1352" s="56" t="str">
        <f t="shared" si="85"/>
        <v>-</v>
      </c>
      <c r="F1352" s="49" t="str">
        <f t="shared" si="86"/>
        <v>-</v>
      </c>
      <c r="G1352" s="49" t="str">
        <f t="shared" si="87"/>
        <v>-</v>
      </c>
      <c r="H1352" s="54" t="str">
        <f t="shared" si="84"/>
        <v>请在此位置填入税率</v>
      </c>
    </row>
    <row r="1353" s="40" customFormat="1" spans="1:8">
      <c r="A1353" s="41"/>
      <c r="B1353" s="41"/>
      <c r="C1353" s="41"/>
      <c r="D1353" s="49" t="str">
        <f>IFERROR(VLOOKUP($C1353,商品分类目录查找!$A:$B,2,0),"-")</f>
        <v>-</v>
      </c>
      <c r="E1353" s="56" t="str">
        <f t="shared" si="85"/>
        <v>-</v>
      </c>
      <c r="F1353" s="49" t="str">
        <f t="shared" si="86"/>
        <v>-</v>
      </c>
      <c r="G1353" s="49" t="str">
        <f t="shared" si="87"/>
        <v>-</v>
      </c>
      <c r="H1353" s="54" t="str">
        <f t="shared" si="84"/>
        <v>请在此位置填入税率</v>
      </c>
    </row>
    <row r="1354" s="40" customFormat="1" spans="1:8">
      <c r="A1354" s="41"/>
      <c r="B1354" s="41"/>
      <c r="C1354" s="41"/>
      <c r="D1354" s="49" t="str">
        <f>IFERROR(VLOOKUP($C1354,商品分类目录查找!$A:$B,2,0),"-")</f>
        <v>-</v>
      </c>
      <c r="E1354" s="56" t="str">
        <f t="shared" si="85"/>
        <v>-</v>
      </c>
      <c r="F1354" s="49" t="str">
        <f t="shared" si="86"/>
        <v>-</v>
      </c>
      <c r="G1354" s="49" t="str">
        <f t="shared" si="87"/>
        <v>-</v>
      </c>
      <c r="H1354" s="54" t="str">
        <f t="shared" si="84"/>
        <v>请在此位置填入税率</v>
      </c>
    </row>
    <row r="1355" s="40" customFormat="1" spans="1:8">
      <c r="A1355" s="41"/>
      <c r="B1355" s="41"/>
      <c r="C1355" s="41"/>
      <c r="D1355" s="49" t="str">
        <f>IFERROR(VLOOKUP($C1355,商品分类目录查找!$A:$B,2,0),"-")</f>
        <v>-</v>
      </c>
      <c r="E1355" s="56" t="str">
        <f t="shared" si="85"/>
        <v>-</v>
      </c>
      <c r="F1355" s="49" t="str">
        <f t="shared" si="86"/>
        <v>-</v>
      </c>
      <c r="G1355" s="49" t="str">
        <f t="shared" si="87"/>
        <v>-</v>
      </c>
      <c r="H1355" s="54" t="str">
        <f t="shared" si="84"/>
        <v>请在此位置填入税率</v>
      </c>
    </row>
    <row r="1356" s="40" customFormat="1" spans="1:8">
      <c r="A1356" s="41"/>
      <c r="B1356" s="41"/>
      <c r="C1356" s="41"/>
      <c r="D1356" s="49" t="str">
        <f>IFERROR(VLOOKUP($C1356,商品分类目录查找!$A:$B,2,0),"-")</f>
        <v>-</v>
      </c>
      <c r="E1356" s="56" t="str">
        <f t="shared" si="85"/>
        <v>-</v>
      </c>
      <c r="F1356" s="49" t="str">
        <f t="shared" si="86"/>
        <v>-</v>
      </c>
      <c r="G1356" s="49" t="str">
        <f t="shared" si="87"/>
        <v>-</v>
      </c>
      <c r="H1356" s="54" t="str">
        <f t="shared" si="84"/>
        <v>请在此位置填入税率</v>
      </c>
    </row>
    <row r="1357" s="40" customFormat="1" spans="1:8">
      <c r="A1357" s="41"/>
      <c r="B1357" s="41"/>
      <c r="C1357" s="41"/>
      <c r="D1357" s="49" t="str">
        <f>IFERROR(VLOOKUP($C1357,商品分类目录查找!$A:$B,2,0),"-")</f>
        <v>-</v>
      </c>
      <c r="E1357" s="56" t="str">
        <f t="shared" si="85"/>
        <v>-</v>
      </c>
      <c r="F1357" s="49" t="str">
        <f t="shared" si="86"/>
        <v>-</v>
      </c>
      <c r="G1357" s="49" t="str">
        <f t="shared" si="87"/>
        <v>-</v>
      </c>
      <c r="H1357" s="54" t="str">
        <f t="shared" si="84"/>
        <v>请在此位置填入税率</v>
      </c>
    </row>
    <row r="1358" s="40" customFormat="1" spans="1:8">
      <c r="A1358" s="41"/>
      <c r="B1358" s="41"/>
      <c r="C1358" s="41"/>
      <c r="D1358" s="49" t="str">
        <f>IFERROR(VLOOKUP($C1358,商品分类目录查找!$A:$B,2,0),"-")</f>
        <v>-</v>
      </c>
      <c r="E1358" s="56" t="str">
        <f t="shared" si="85"/>
        <v>-</v>
      </c>
      <c r="F1358" s="49" t="str">
        <f t="shared" si="86"/>
        <v>-</v>
      </c>
      <c r="G1358" s="49" t="str">
        <f t="shared" si="87"/>
        <v>-</v>
      </c>
      <c r="H1358" s="54" t="str">
        <f t="shared" si="84"/>
        <v>请在此位置填入税率</v>
      </c>
    </row>
    <row r="1359" s="40" customFormat="1" spans="1:8">
      <c r="A1359" s="41"/>
      <c r="B1359" s="41"/>
      <c r="C1359" s="41"/>
      <c r="D1359" s="49" t="str">
        <f>IFERROR(VLOOKUP($C1359,商品分类目录查找!$A:$B,2,0),"-")</f>
        <v>-</v>
      </c>
      <c r="E1359" s="56" t="str">
        <f t="shared" si="85"/>
        <v>-</v>
      </c>
      <c r="F1359" s="49" t="str">
        <f t="shared" si="86"/>
        <v>-</v>
      </c>
      <c r="G1359" s="49" t="str">
        <f t="shared" si="87"/>
        <v>-</v>
      </c>
      <c r="H1359" s="54" t="str">
        <f t="shared" ref="H1359:H1422" si="88">IF(B1359="","请在此位置填入税率","-")</f>
        <v>请在此位置填入税率</v>
      </c>
    </row>
    <row r="1360" s="40" customFormat="1" spans="1:8">
      <c r="A1360" s="41"/>
      <c r="B1360" s="41"/>
      <c r="C1360" s="41"/>
      <c r="D1360" s="49" t="str">
        <f>IFERROR(VLOOKUP($C1360,商品分类目录查找!$A:$B,2,0),"-")</f>
        <v>-</v>
      </c>
      <c r="E1360" s="56" t="str">
        <f t="shared" si="85"/>
        <v>-</v>
      </c>
      <c r="F1360" s="49" t="str">
        <f t="shared" si="86"/>
        <v>-</v>
      </c>
      <c r="G1360" s="49" t="str">
        <f t="shared" si="87"/>
        <v>-</v>
      </c>
      <c r="H1360" s="54" t="str">
        <f t="shared" si="88"/>
        <v>请在此位置填入税率</v>
      </c>
    </row>
    <row r="1361" s="40" customFormat="1" spans="1:8">
      <c r="A1361" s="41"/>
      <c r="B1361" s="41"/>
      <c r="C1361" s="41"/>
      <c r="D1361" s="49" t="str">
        <f>IFERROR(VLOOKUP($C1361,商品分类目录查找!$A:$B,2,0),"-")</f>
        <v>-</v>
      </c>
      <c r="E1361" s="56" t="str">
        <f t="shared" si="85"/>
        <v>-</v>
      </c>
      <c r="F1361" s="49" t="str">
        <f t="shared" si="86"/>
        <v>-</v>
      </c>
      <c r="G1361" s="49" t="str">
        <f t="shared" si="87"/>
        <v>-</v>
      </c>
      <c r="H1361" s="54" t="str">
        <f t="shared" si="88"/>
        <v>请在此位置填入税率</v>
      </c>
    </row>
    <row r="1362" s="40" customFormat="1" spans="1:8">
      <c r="A1362" s="41"/>
      <c r="B1362" s="41"/>
      <c r="C1362" s="41"/>
      <c r="D1362" s="49" t="str">
        <f>IFERROR(VLOOKUP($C1362,商品分类目录查找!$A:$B,2,0),"-")</f>
        <v>-</v>
      </c>
      <c r="E1362" s="56" t="str">
        <f t="shared" si="85"/>
        <v>-</v>
      </c>
      <c r="F1362" s="49" t="str">
        <f t="shared" si="86"/>
        <v>-</v>
      </c>
      <c r="G1362" s="49" t="str">
        <f t="shared" si="87"/>
        <v>-</v>
      </c>
      <c r="H1362" s="54" t="str">
        <f t="shared" si="88"/>
        <v>请在此位置填入税率</v>
      </c>
    </row>
    <row r="1363" s="40" customFormat="1" spans="1:8">
      <c r="A1363" s="41"/>
      <c r="B1363" s="41"/>
      <c r="C1363" s="41"/>
      <c r="D1363" s="49" t="str">
        <f>IFERROR(VLOOKUP($C1363,商品分类目录查找!$A:$B,2,0),"-")</f>
        <v>-</v>
      </c>
      <c r="E1363" s="56" t="str">
        <f t="shared" si="85"/>
        <v>-</v>
      </c>
      <c r="F1363" s="49" t="str">
        <f t="shared" si="86"/>
        <v>-</v>
      </c>
      <c r="G1363" s="49" t="str">
        <f t="shared" si="87"/>
        <v>-</v>
      </c>
      <c r="H1363" s="54" t="str">
        <f t="shared" si="88"/>
        <v>请在此位置填入税率</v>
      </c>
    </row>
    <row r="1364" s="40" customFormat="1" spans="1:8">
      <c r="A1364" s="41"/>
      <c r="B1364" s="41"/>
      <c r="C1364" s="41"/>
      <c r="D1364" s="49" t="str">
        <f>IFERROR(VLOOKUP($C1364,商品分类目录查找!$A:$B,2,0),"-")</f>
        <v>-</v>
      </c>
      <c r="E1364" s="56" t="str">
        <f t="shared" si="85"/>
        <v>-</v>
      </c>
      <c r="F1364" s="49" t="str">
        <f t="shared" si="86"/>
        <v>-</v>
      </c>
      <c r="G1364" s="49" t="str">
        <f t="shared" si="87"/>
        <v>-</v>
      </c>
      <c r="H1364" s="54" t="str">
        <f t="shared" si="88"/>
        <v>请在此位置填入税率</v>
      </c>
    </row>
    <row r="1365" s="40" customFormat="1" spans="1:8">
      <c r="A1365" s="41"/>
      <c r="B1365" s="41"/>
      <c r="C1365" s="41"/>
      <c r="D1365" s="49" t="str">
        <f>IFERROR(VLOOKUP($C1365,商品分类目录查找!$A:$B,2,0),"-")</f>
        <v>-</v>
      </c>
      <c r="E1365" s="56" t="str">
        <f t="shared" si="85"/>
        <v>-</v>
      </c>
      <c r="F1365" s="49" t="str">
        <f t="shared" si="86"/>
        <v>-</v>
      </c>
      <c r="G1365" s="49" t="str">
        <f t="shared" si="87"/>
        <v>-</v>
      </c>
      <c r="H1365" s="54" t="str">
        <f t="shared" si="88"/>
        <v>请在此位置填入税率</v>
      </c>
    </row>
    <row r="1366" s="40" customFormat="1" spans="1:8">
      <c r="A1366" s="41"/>
      <c r="B1366" s="41"/>
      <c r="C1366" s="41"/>
      <c r="D1366" s="49" t="str">
        <f>IFERROR(VLOOKUP($C1366,商品分类目录查找!$A:$B,2,0),"-")</f>
        <v>-</v>
      </c>
      <c r="E1366" s="56" t="str">
        <f t="shared" si="85"/>
        <v>-</v>
      </c>
      <c r="F1366" s="49" t="str">
        <f t="shared" si="86"/>
        <v>-</v>
      </c>
      <c r="G1366" s="49" t="str">
        <f t="shared" si="87"/>
        <v>-</v>
      </c>
      <c r="H1366" s="54" t="str">
        <f t="shared" si="88"/>
        <v>请在此位置填入税率</v>
      </c>
    </row>
    <row r="1367" s="40" customFormat="1" spans="1:8">
      <c r="A1367" s="41"/>
      <c r="B1367" s="41"/>
      <c r="C1367" s="41"/>
      <c r="D1367" s="49" t="str">
        <f>IFERROR(VLOOKUP($C1367,商品分类目录查找!$A:$B,2,0),"-")</f>
        <v>-</v>
      </c>
      <c r="E1367" s="56" t="str">
        <f t="shared" si="85"/>
        <v>-</v>
      </c>
      <c r="F1367" s="49" t="str">
        <f t="shared" si="86"/>
        <v>-</v>
      </c>
      <c r="G1367" s="49" t="str">
        <f t="shared" si="87"/>
        <v>-</v>
      </c>
      <c r="H1367" s="54" t="str">
        <f t="shared" si="88"/>
        <v>请在此位置填入税率</v>
      </c>
    </row>
    <row r="1368" s="40" customFormat="1" spans="1:8">
      <c r="A1368" s="41"/>
      <c r="B1368" s="41"/>
      <c r="C1368" s="41"/>
      <c r="D1368" s="49" t="str">
        <f>IFERROR(VLOOKUP($C1368,商品分类目录查找!$A:$B,2,0),"-")</f>
        <v>-</v>
      </c>
      <c r="E1368" s="56" t="str">
        <f t="shared" si="85"/>
        <v>-</v>
      </c>
      <c r="F1368" s="49" t="str">
        <f t="shared" si="86"/>
        <v>-</v>
      </c>
      <c r="G1368" s="49" t="str">
        <f t="shared" si="87"/>
        <v>-</v>
      </c>
      <c r="H1368" s="54" t="str">
        <f t="shared" si="88"/>
        <v>请在此位置填入税率</v>
      </c>
    </row>
    <row r="1369" s="40" customFormat="1" spans="1:8">
      <c r="A1369" s="41"/>
      <c r="B1369" s="41"/>
      <c r="C1369" s="41"/>
      <c r="D1369" s="49" t="str">
        <f>IFERROR(VLOOKUP($C1369,商品分类目录查找!$A:$B,2,0),"-")</f>
        <v>-</v>
      </c>
      <c r="E1369" s="56" t="str">
        <f t="shared" si="85"/>
        <v>-</v>
      </c>
      <c r="F1369" s="49" t="str">
        <f t="shared" si="86"/>
        <v>-</v>
      </c>
      <c r="G1369" s="49" t="str">
        <f t="shared" si="87"/>
        <v>-</v>
      </c>
      <c r="H1369" s="54" t="str">
        <f t="shared" si="88"/>
        <v>请在此位置填入税率</v>
      </c>
    </row>
    <row r="1370" s="40" customFormat="1" spans="1:8">
      <c r="A1370" s="41"/>
      <c r="B1370" s="41"/>
      <c r="C1370" s="41"/>
      <c r="D1370" s="49" t="str">
        <f>IFERROR(VLOOKUP($C1370,商品分类目录查找!$A:$B,2,0),"-")</f>
        <v>-</v>
      </c>
      <c r="E1370" s="56" t="str">
        <f t="shared" si="85"/>
        <v>-</v>
      </c>
      <c r="F1370" s="49" t="str">
        <f t="shared" si="86"/>
        <v>-</v>
      </c>
      <c r="G1370" s="49" t="str">
        <f t="shared" si="87"/>
        <v>-</v>
      </c>
      <c r="H1370" s="54" t="str">
        <f t="shared" si="88"/>
        <v>请在此位置填入税率</v>
      </c>
    </row>
    <row r="1371" s="40" customFormat="1" spans="1:8">
      <c r="A1371" s="41"/>
      <c r="B1371" s="41"/>
      <c r="C1371" s="41"/>
      <c r="D1371" s="49" t="str">
        <f>IFERROR(VLOOKUP($C1371,商品分类目录查找!$A:$B,2,0),"-")</f>
        <v>-</v>
      </c>
      <c r="E1371" s="56" t="str">
        <f t="shared" si="85"/>
        <v>-</v>
      </c>
      <c r="F1371" s="49" t="str">
        <f t="shared" si="86"/>
        <v>-</v>
      </c>
      <c r="G1371" s="49" t="str">
        <f t="shared" si="87"/>
        <v>-</v>
      </c>
      <c r="H1371" s="54" t="str">
        <f t="shared" si="88"/>
        <v>请在此位置填入税率</v>
      </c>
    </row>
    <row r="1372" s="40" customFormat="1" spans="1:8">
      <c r="A1372" s="41"/>
      <c r="B1372" s="41"/>
      <c r="C1372" s="41"/>
      <c r="D1372" s="49" t="str">
        <f>IFERROR(VLOOKUP($C1372,商品分类目录查找!$A:$B,2,0),"-")</f>
        <v>-</v>
      </c>
      <c r="E1372" s="56" t="str">
        <f t="shared" si="85"/>
        <v>-</v>
      </c>
      <c r="F1372" s="49" t="str">
        <f t="shared" si="86"/>
        <v>-</v>
      </c>
      <c r="G1372" s="49" t="str">
        <f t="shared" si="87"/>
        <v>-</v>
      </c>
      <c r="H1372" s="54" t="str">
        <f t="shared" si="88"/>
        <v>请在此位置填入税率</v>
      </c>
    </row>
    <row r="1373" s="40" customFormat="1" spans="1:8">
      <c r="A1373" s="41"/>
      <c r="B1373" s="41"/>
      <c r="C1373" s="41"/>
      <c r="D1373" s="49" t="str">
        <f>IFERROR(VLOOKUP($C1373,商品分类目录查找!$A:$B,2,0),"-")</f>
        <v>-</v>
      </c>
      <c r="E1373" s="56" t="str">
        <f t="shared" si="85"/>
        <v>-</v>
      </c>
      <c r="F1373" s="49" t="str">
        <f t="shared" si="86"/>
        <v>-</v>
      </c>
      <c r="G1373" s="49" t="str">
        <f t="shared" si="87"/>
        <v>-</v>
      </c>
      <c r="H1373" s="54" t="str">
        <f t="shared" si="88"/>
        <v>请在此位置填入税率</v>
      </c>
    </row>
    <row r="1374" s="40" customFormat="1" spans="1:8">
      <c r="A1374" s="41"/>
      <c r="B1374" s="41"/>
      <c r="C1374" s="41"/>
      <c r="D1374" s="49" t="str">
        <f>IFERROR(VLOOKUP($C1374,商品分类目录查找!$A:$B,2,0),"-")</f>
        <v>-</v>
      </c>
      <c r="E1374" s="56" t="str">
        <f t="shared" si="85"/>
        <v>-</v>
      </c>
      <c r="F1374" s="49" t="str">
        <f t="shared" si="86"/>
        <v>-</v>
      </c>
      <c r="G1374" s="49" t="str">
        <f t="shared" si="87"/>
        <v>-</v>
      </c>
      <c r="H1374" s="54" t="str">
        <f t="shared" si="88"/>
        <v>请在此位置填入税率</v>
      </c>
    </row>
    <row r="1375" s="40" customFormat="1" spans="1:8">
      <c r="A1375" s="41"/>
      <c r="B1375" s="41"/>
      <c r="C1375" s="41"/>
      <c r="D1375" s="49" t="str">
        <f>IFERROR(VLOOKUP($C1375,商品分类目录查找!$A:$B,2,0),"-")</f>
        <v>-</v>
      </c>
      <c r="E1375" s="56" t="str">
        <f t="shared" si="85"/>
        <v>-</v>
      </c>
      <c r="F1375" s="49" t="str">
        <f t="shared" si="86"/>
        <v>-</v>
      </c>
      <c r="G1375" s="49" t="str">
        <f t="shared" si="87"/>
        <v>-</v>
      </c>
      <c r="H1375" s="54" t="str">
        <f t="shared" si="88"/>
        <v>请在此位置填入税率</v>
      </c>
    </row>
    <row r="1376" s="40" customFormat="1" spans="1:8">
      <c r="A1376" s="41"/>
      <c r="B1376" s="41"/>
      <c r="C1376" s="41"/>
      <c r="D1376" s="49" t="str">
        <f>IFERROR(VLOOKUP($C1376,商品分类目录查找!$A:$B,2,0),"-")</f>
        <v>-</v>
      </c>
      <c r="E1376" s="56" t="str">
        <f t="shared" si="85"/>
        <v>-</v>
      </c>
      <c r="F1376" s="49" t="str">
        <f t="shared" si="86"/>
        <v>-</v>
      </c>
      <c r="G1376" s="49" t="str">
        <f t="shared" si="87"/>
        <v>-</v>
      </c>
      <c r="H1376" s="54" t="str">
        <f t="shared" si="88"/>
        <v>请在此位置填入税率</v>
      </c>
    </row>
    <row r="1377" s="40" customFormat="1" spans="1:8">
      <c r="A1377" s="41"/>
      <c r="B1377" s="41"/>
      <c r="C1377" s="41"/>
      <c r="D1377" s="49" t="str">
        <f>IFERROR(VLOOKUP($C1377,商品分类目录查找!$A:$B,2,0),"-")</f>
        <v>-</v>
      </c>
      <c r="E1377" s="56" t="str">
        <f t="shared" si="85"/>
        <v>-</v>
      </c>
      <c r="F1377" s="49" t="str">
        <f t="shared" si="86"/>
        <v>-</v>
      </c>
      <c r="G1377" s="49" t="str">
        <f t="shared" si="87"/>
        <v>-</v>
      </c>
      <c r="H1377" s="54" t="str">
        <f t="shared" si="88"/>
        <v>请在此位置填入税率</v>
      </c>
    </row>
    <row r="1378" s="40" customFormat="1" spans="1:8">
      <c r="A1378" s="41"/>
      <c r="B1378" s="41"/>
      <c r="C1378" s="41"/>
      <c r="D1378" s="49" t="str">
        <f>IFERROR(VLOOKUP($C1378,商品分类目录查找!$A:$B,2,0),"-")</f>
        <v>-</v>
      </c>
      <c r="E1378" s="56" t="str">
        <f t="shared" si="85"/>
        <v>-</v>
      </c>
      <c r="F1378" s="49" t="str">
        <f t="shared" si="86"/>
        <v>-</v>
      </c>
      <c r="G1378" s="49" t="str">
        <f t="shared" si="87"/>
        <v>-</v>
      </c>
      <c r="H1378" s="54" t="str">
        <f t="shared" si="88"/>
        <v>请在此位置填入税率</v>
      </c>
    </row>
    <row r="1379" s="40" customFormat="1" spans="1:8">
      <c r="A1379" s="41"/>
      <c r="B1379" s="41"/>
      <c r="C1379" s="41"/>
      <c r="D1379" s="49" t="str">
        <f>IFERROR(VLOOKUP($C1379,商品分类目录查找!$A:$B,2,0),"-")</f>
        <v>-</v>
      </c>
      <c r="E1379" s="56" t="str">
        <f t="shared" si="85"/>
        <v>-</v>
      </c>
      <c r="F1379" s="49" t="str">
        <f t="shared" si="86"/>
        <v>-</v>
      </c>
      <c r="G1379" s="49" t="str">
        <f t="shared" si="87"/>
        <v>-</v>
      </c>
      <c r="H1379" s="54" t="str">
        <f t="shared" si="88"/>
        <v>请在此位置填入税率</v>
      </c>
    </row>
    <row r="1380" s="40" customFormat="1" spans="1:8">
      <c r="A1380" s="41"/>
      <c r="B1380" s="41"/>
      <c r="C1380" s="41"/>
      <c r="D1380" s="49" t="str">
        <f>IFERROR(VLOOKUP($C1380,商品分类目录查找!$A:$B,2,0),"-")</f>
        <v>-</v>
      </c>
      <c r="E1380" s="56" t="str">
        <f t="shared" si="85"/>
        <v>-</v>
      </c>
      <c r="F1380" s="49" t="str">
        <f t="shared" si="86"/>
        <v>-</v>
      </c>
      <c r="G1380" s="49" t="str">
        <f t="shared" si="87"/>
        <v>-</v>
      </c>
      <c r="H1380" s="54" t="str">
        <f t="shared" si="88"/>
        <v>请在此位置填入税率</v>
      </c>
    </row>
    <row r="1381" s="40" customFormat="1" spans="1:8">
      <c r="A1381" s="41"/>
      <c r="B1381" s="41"/>
      <c r="C1381" s="41"/>
      <c r="D1381" s="49" t="str">
        <f>IFERROR(VLOOKUP($C1381,商品分类目录查找!$A:$B,2,0),"-")</f>
        <v>-</v>
      </c>
      <c r="E1381" s="56" t="str">
        <f t="shared" si="85"/>
        <v>-</v>
      </c>
      <c r="F1381" s="49" t="str">
        <f t="shared" si="86"/>
        <v>-</v>
      </c>
      <c r="G1381" s="49" t="str">
        <f t="shared" si="87"/>
        <v>-</v>
      </c>
      <c r="H1381" s="54" t="str">
        <f t="shared" si="88"/>
        <v>请在此位置填入税率</v>
      </c>
    </row>
    <row r="1382" s="40" customFormat="1" spans="1:8">
      <c r="A1382" s="41"/>
      <c r="B1382" s="41"/>
      <c r="C1382" s="41"/>
      <c r="D1382" s="49" t="str">
        <f>IFERROR(VLOOKUP($C1382,商品分类目录查找!$A:$B,2,0),"-")</f>
        <v>-</v>
      </c>
      <c r="E1382" s="56" t="str">
        <f t="shared" si="85"/>
        <v>-</v>
      </c>
      <c r="F1382" s="49" t="str">
        <f t="shared" si="86"/>
        <v>-</v>
      </c>
      <c r="G1382" s="49" t="str">
        <f t="shared" si="87"/>
        <v>-</v>
      </c>
      <c r="H1382" s="54" t="str">
        <f t="shared" si="88"/>
        <v>请在此位置填入税率</v>
      </c>
    </row>
    <row r="1383" s="40" customFormat="1" spans="1:8">
      <c r="A1383" s="41"/>
      <c r="B1383" s="41"/>
      <c r="C1383" s="41"/>
      <c r="D1383" s="49" t="str">
        <f>IFERROR(VLOOKUP($C1383,商品分类目录查找!$A:$B,2,0),"-")</f>
        <v>-</v>
      </c>
      <c r="E1383" s="56" t="str">
        <f t="shared" si="85"/>
        <v>-</v>
      </c>
      <c r="F1383" s="49" t="str">
        <f t="shared" si="86"/>
        <v>-</v>
      </c>
      <c r="G1383" s="49" t="str">
        <f t="shared" si="87"/>
        <v>-</v>
      </c>
      <c r="H1383" s="54" t="str">
        <f t="shared" si="88"/>
        <v>请在此位置填入税率</v>
      </c>
    </row>
    <row r="1384" s="40" customFormat="1" spans="1:8">
      <c r="A1384" s="41"/>
      <c r="B1384" s="41"/>
      <c r="C1384" s="41"/>
      <c r="D1384" s="49" t="str">
        <f>IFERROR(VLOOKUP($C1384,商品分类目录查找!$A:$B,2,0),"-")</f>
        <v>-</v>
      </c>
      <c r="E1384" s="56" t="str">
        <f t="shared" si="85"/>
        <v>-</v>
      </c>
      <c r="F1384" s="49" t="str">
        <f t="shared" si="86"/>
        <v>-</v>
      </c>
      <c r="G1384" s="49" t="str">
        <f t="shared" si="87"/>
        <v>-</v>
      </c>
      <c r="H1384" s="54" t="str">
        <f t="shared" si="88"/>
        <v>请在此位置填入税率</v>
      </c>
    </row>
    <row r="1385" s="40" customFormat="1" spans="1:8">
      <c r="A1385" s="41"/>
      <c r="B1385" s="41"/>
      <c r="C1385" s="41"/>
      <c r="D1385" s="49" t="str">
        <f>IFERROR(VLOOKUP($C1385,商品分类目录查找!$A:$B,2,0),"-")</f>
        <v>-</v>
      </c>
      <c r="E1385" s="56" t="str">
        <f t="shared" si="85"/>
        <v>-</v>
      </c>
      <c r="F1385" s="49" t="str">
        <f t="shared" si="86"/>
        <v>-</v>
      </c>
      <c r="G1385" s="49" t="str">
        <f t="shared" si="87"/>
        <v>-</v>
      </c>
      <c r="H1385" s="54" t="str">
        <f t="shared" si="88"/>
        <v>请在此位置填入税率</v>
      </c>
    </row>
    <row r="1386" s="40" customFormat="1" spans="1:8">
      <c r="A1386" s="41"/>
      <c r="B1386" s="41"/>
      <c r="C1386" s="41"/>
      <c r="D1386" s="49" t="str">
        <f>IFERROR(VLOOKUP($C1386,商品分类目录查找!$A:$B,2,0),"-")</f>
        <v>-</v>
      </c>
      <c r="E1386" s="56" t="str">
        <f t="shared" si="85"/>
        <v>-</v>
      </c>
      <c r="F1386" s="49" t="str">
        <f t="shared" si="86"/>
        <v>-</v>
      </c>
      <c r="G1386" s="49" t="str">
        <f t="shared" si="87"/>
        <v>-</v>
      </c>
      <c r="H1386" s="54" t="str">
        <f t="shared" si="88"/>
        <v>请在此位置填入税率</v>
      </c>
    </row>
    <row r="1387" s="40" customFormat="1" spans="1:8">
      <c r="A1387" s="41"/>
      <c r="B1387" s="41"/>
      <c r="C1387" s="41"/>
      <c r="D1387" s="49" t="str">
        <f>IFERROR(VLOOKUP($C1387,商品分类目录查找!$A:$B,2,0),"-")</f>
        <v>-</v>
      </c>
      <c r="E1387" s="56" t="str">
        <f t="shared" si="85"/>
        <v>-</v>
      </c>
      <c r="F1387" s="49" t="str">
        <f t="shared" si="86"/>
        <v>-</v>
      </c>
      <c r="G1387" s="49" t="str">
        <f t="shared" si="87"/>
        <v>-</v>
      </c>
      <c r="H1387" s="54" t="str">
        <f t="shared" si="88"/>
        <v>请在此位置填入税率</v>
      </c>
    </row>
    <row r="1388" s="40" customFormat="1" spans="1:8">
      <c r="A1388" s="41"/>
      <c r="B1388" s="41"/>
      <c r="C1388" s="41"/>
      <c r="D1388" s="49" t="str">
        <f>IFERROR(VLOOKUP($C1388,商品分类目录查找!$A:$B,2,0),"-")</f>
        <v>-</v>
      </c>
      <c r="E1388" s="56" t="str">
        <f t="shared" si="85"/>
        <v>-</v>
      </c>
      <c r="F1388" s="49" t="str">
        <f t="shared" si="86"/>
        <v>-</v>
      </c>
      <c r="G1388" s="49" t="str">
        <f t="shared" si="87"/>
        <v>-</v>
      </c>
      <c r="H1388" s="54" t="str">
        <f t="shared" si="88"/>
        <v>请在此位置填入税率</v>
      </c>
    </row>
    <row r="1389" s="40" customFormat="1" spans="1:8">
      <c r="A1389" s="41"/>
      <c r="B1389" s="41"/>
      <c r="C1389" s="41"/>
      <c r="D1389" s="49" t="str">
        <f>IFERROR(VLOOKUP($C1389,商品分类目录查找!$A:$B,2,0),"-")</f>
        <v>-</v>
      </c>
      <c r="E1389" s="56" t="str">
        <f t="shared" si="85"/>
        <v>-</v>
      </c>
      <c r="F1389" s="49" t="str">
        <f t="shared" si="86"/>
        <v>-</v>
      </c>
      <c r="G1389" s="49" t="str">
        <f t="shared" si="87"/>
        <v>-</v>
      </c>
      <c r="H1389" s="54" t="str">
        <f t="shared" si="88"/>
        <v>请在此位置填入税率</v>
      </c>
    </row>
    <row r="1390" s="40" customFormat="1" spans="1:8">
      <c r="A1390" s="41"/>
      <c r="B1390" s="41"/>
      <c r="C1390" s="41"/>
      <c r="D1390" s="49" t="str">
        <f>IFERROR(VLOOKUP($C1390,商品分类目录查找!$A:$B,2,0),"-")</f>
        <v>-</v>
      </c>
      <c r="E1390" s="56" t="str">
        <f t="shared" si="85"/>
        <v>-</v>
      </c>
      <c r="F1390" s="49" t="str">
        <f t="shared" si="86"/>
        <v>-</v>
      </c>
      <c r="G1390" s="49" t="str">
        <f t="shared" si="87"/>
        <v>-</v>
      </c>
      <c r="H1390" s="54" t="str">
        <f t="shared" si="88"/>
        <v>请在此位置填入税率</v>
      </c>
    </row>
    <row r="1391" s="40" customFormat="1" spans="1:8">
      <c r="A1391" s="41"/>
      <c r="B1391" s="41"/>
      <c r="C1391" s="41"/>
      <c r="D1391" s="49" t="str">
        <f>IFERROR(VLOOKUP($C1391,商品分类目录查找!$A:$B,2,0),"-")</f>
        <v>-</v>
      </c>
      <c r="E1391" s="56" t="str">
        <f t="shared" si="85"/>
        <v>-</v>
      </c>
      <c r="F1391" s="49" t="str">
        <f t="shared" si="86"/>
        <v>-</v>
      </c>
      <c r="G1391" s="49" t="str">
        <f t="shared" si="87"/>
        <v>-</v>
      </c>
      <c r="H1391" s="54" t="str">
        <f t="shared" si="88"/>
        <v>请在此位置填入税率</v>
      </c>
    </row>
    <row r="1392" s="40" customFormat="1" spans="1:8">
      <c r="A1392" s="41"/>
      <c r="B1392" s="41"/>
      <c r="C1392" s="41"/>
      <c r="D1392" s="49" t="str">
        <f>IFERROR(VLOOKUP($C1392,商品分类目录查找!$A:$B,2,0),"-")</f>
        <v>-</v>
      </c>
      <c r="E1392" s="56" t="str">
        <f t="shared" si="85"/>
        <v>-</v>
      </c>
      <c r="F1392" s="49" t="str">
        <f t="shared" si="86"/>
        <v>-</v>
      </c>
      <c r="G1392" s="49" t="str">
        <f t="shared" si="87"/>
        <v>-</v>
      </c>
      <c r="H1392" s="54" t="str">
        <f t="shared" si="88"/>
        <v>请在此位置填入税率</v>
      </c>
    </row>
    <row r="1393" s="40" customFormat="1" spans="1:8">
      <c r="A1393" s="41"/>
      <c r="B1393" s="41"/>
      <c r="C1393" s="41"/>
      <c r="D1393" s="49" t="str">
        <f>IFERROR(VLOOKUP($C1393,商品分类目录查找!$A:$B,2,0),"-")</f>
        <v>-</v>
      </c>
      <c r="E1393" s="56" t="str">
        <f t="shared" si="85"/>
        <v>-</v>
      </c>
      <c r="F1393" s="49" t="str">
        <f t="shared" si="86"/>
        <v>-</v>
      </c>
      <c r="G1393" s="49" t="str">
        <f t="shared" si="87"/>
        <v>-</v>
      </c>
      <c r="H1393" s="54" t="str">
        <f t="shared" si="88"/>
        <v>请在此位置填入税率</v>
      </c>
    </row>
    <row r="1394" s="40" customFormat="1" spans="1:8">
      <c r="A1394" s="41"/>
      <c r="B1394" s="41"/>
      <c r="C1394" s="41"/>
      <c r="D1394" s="49" t="str">
        <f>IFERROR(VLOOKUP($C1394,商品分类目录查找!$A:$B,2,0),"-")</f>
        <v>-</v>
      </c>
      <c r="E1394" s="56" t="str">
        <f t="shared" si="85"/>
        <v>-</v>
      </c>
      <c r="F1394" s="49" t="str">
        <f t="shared" si="86"/>
        <v>-</v>
      </c>
      <c r="G1394" s="49" t="str">
        <f t="shared" si="87"/>
        <v>-</v>
      </c>
      <c r="H1394" s="54" t="str">
        <f t="shared" si="88"/>
        <v>请在此位置填入税率</v>
      </c>
    </row>
    <row r="1395" s="40" customFormat="1" spans="1:8">
      <c r="A1395" s="41"/>
      <c r="B1395" s="41"/>
      <c r="C1395" s="41"/>
      <c r="D1395" s="49" t="str">
        <f>IFERROR(VLOOKUP($C1395,商品分类目录查找!$A:$B,2,0),"-")</f>
        <v>-</v>
      </c>
      <c r="E1395" s="56" t="str">
        <f t="shared" si="85"/>
        <v>-</v>
      </c>
      <c r="F1395" s="49" t="str">
        <f t="shared" si="86"/>
        <v>-</v>
      </c>
      <c r="G1395" s="49" t="str">
        <f t="shared" si="87"/>
        <v>-</v>
      </c>
      <c r="H1395" s="54" t="str">
        <f t="shared" si="88"/>
        <v>请在此位置填入税率</v>
      </c>
    </row>
    <row r="1396" s="40" customFormat="1" spans="1:8">
      <c r="A1396" s="41"/>
      <c r="B1396" s="41"/>
      <c r="C1396" s="41"/>
      <c r="D1396" s="49" t="str">
        <f>IFERROR(VLOOKUP($C1396,商品分类目录查找!$A:$B,2,0),"-")</f>
        <v>-</v>
      </c>
      <c r="E1396" s="56" t="str">
        <f t="shared" si="85"/>
        <v>-</v>
      </c>
      <c r="F1396" s="49" t="str">
        <f t="shared" si="86"/>
        <v>-</v>
      </c>
      <c r="G1396" s="49" t="str">
        <f t="shared" si="87"/>
        <v>-</v>
      </c>
      <c r="H1396" s="54" t="str">
        <f t="shared" si="88"/>
        <v>请在此位置填入税率</v>
      </c>
    </row>
    <row r="1397" s="40" customFormat="1" spans="1:8">
      <c r="A1397" s="41"/>
      <c r="B1397" s="41"/>
      <c r="C1397" s="41"/>
      <c r="D1397" s="49" t="str">
        <f>IFERROR(VLOOKUP($C1397,商品分类目录查找!$A:$B,2,0),"-")</f>
        <v>-</v>
      </c>
      <c r="E1397" s="56" t="str">
        <f t="shared" si="85"/>
        <v>-</v>
      </c>
      <c r="F1397" s="49" t="str">
        <f t="shared" si="86"/>
        <v>-</v>
      </c>
      <c r="G1397" s="49" t="str">
        <f t="shared" si="87"/>
        <v>-</v>
      </c>
      <c r="H1397" s="54" t="str">
        <f t="shared" si="88"/>
        <v>请在此位置填入税率</v>
      </c>
    </row>
    <row r="1398" s="40" customFormat="1" spans="1:8">
      <c r="A1398" s="41"/>
      <c r="B1398" s="41"/>
      <c r="C1398" s="41"/>
      <c r="D1398" s="49" t="str">
        <f>IFERROR(VLOOKUP($C1398,商品分类目录查找!$A:$B,2,0),"-")</f>
        <v>-</v>
      </c>
      <c r="E1398" s="56" t="str">
        <f t="shared" si="85"/>
        <v>-</v>
      </c>
      <c r="F1398" s="49" t="str">
        <f t="shared" si="86"/>
        <v>-</v>
      </c>
      <c r="G1398" s="49" t="str">
        <f t="shared" si="87"/>
        <v>-</v>
      </c>
      <c r="H1398" s="54" t="str">
        <f t="shared" si="88"/>
        <v>请在此位置填入税率</v>
      </c>
    </row>
    <row r="1399" s="40" customFormat="1" spans="1:8">
      <c r="A1399" s="41"/>
      <c r="B1399" s="41"/>
      <c r="C1399" s="41"/>
      <c r="D1399" s="49" t="str">
        <f>IFERROR(VLOOKUP($C1399,商品分类目录查找!$A:$B,2,0),"-")</f>
        <v>-</v>
      </c>
      <c r="E1399" s="56" t="str">
        <f t="shared" si="85"/>
        <v>-</v>
      </c>
      <c r="F1399" s="49" t="str">
        <f t="shared" si="86"/>
        <v>-</v>
      </c>
      <c r="G1399" s="49" t="str">
        <f t="shared" si="87"/>
        <v>-</v>
      </c>
      <c r="H1399" s="54" t="str">
        <f t="shared" si="88"/>
        <v>请在此位置填入税率</v>
      </c>
    </row>
    <row r="1400" s="40" customFormat="1" spans="1:8">
      <c r="A1400" s="41"/>
      <c r="B1400" s="41"/>
      <c r="C1400" s="41"/>
      <c r="D1400" s="49" t="str">
        <f>IFERROR(VLOOKUP($C1400,商品分类目录查找!$A:$B,2,0),"-")</f>
        <v>-</v>
      </c>
      <c r="E1400" s="56" t="str">
        <f t="shared" si="85"/>
        <v>-</v>
      </c>
      <c r="F1400" s="49" t="str">
        <f t="shared" si="86"/>
        <v>-</v>
      </c>
      <c r="G1400" s="49" t="str">
        <f t="shared" si="87"/>
        <v>-</v>
      </c>
      <c r="H1400" s="54" t="str">
        <f t="shared" si="88"/>
        <v>请在此位置填入税率</v>
      </c>
    </row>
    <row r="1401" s="40" customFormat="1" spans="1:8">
      <c r="A1401" s="41"/>
      <c r="B1401" s="41"/>
      <c r="C1401" s="41"/>
      <c r="D1401" s="49" t="str">
        <f>IFERROR(VLOOKUP($C1401,商品分类目录查找!$A:$B,2,0),"-")</f>
        <v>-</v>
      </c>
      <c r="E1401" s="56" t="str">
        <f t="shared" si="85"/>
        <v>-</v>
      </c>
      <c r="F1401" s="49" t="str">
        <f t="shared" si="86"/>
        <v>-</v>
      </c>
      <c r="G1401" s="49" t="str">
        <f t="shared" si="87"/>
        <v>-</v>
      </c>
      <c r="H1401" s="54" t="str">
        <f t="shared" si="88"/>
        <v>请在此位置填入税率</v>
      </c>
    </row>
    <row r="1402" s="40" customFormat="1" spans="1:8">
      <c r="A1402" s="41"/>
      <c r="B1402" s="41"/>
      <c r="C1402" s="41"/>
      <c r="D1402" s="49" t="str">
        <f>IFERROR(VLOOKUP($C1402,商品分类目录查找!$A:$B,2,0),"-")</f>
        <v>-</v>
      </c>
      <c r="E1402" s="56" t="str">
        <f t="shared" si="85"/>
        <v>-</v>
      </c>
      <c r="F1402" s="49" t="str">
        <f t="shared" si="86"/>
        <v>-</v>
      </c>
      <c r="G1402" s="49" t="str">
        <f t="shared" si="87"/>
        <v>-</v>
      </c>
      <c r="H1402" s="54" t="str">
        <f t="shared" si="88"/>
        <v>请在此位置填入税率</v>
      </c>
    </row>
    <row r="1403" s="40" customFormat="1" spans="1:8">
      <c r="A1403" s="41"/>
      <c r="B1403" s="41"/>
      <c r="C1403" s="41"/>
      <c r="D1403" s="49" t="str">
        <f>IFERROR(VLOOKUP($C1403,商品分类目录查找!$A:$B,2,0),"-")</f>
        <v>-</v>
      </c>
      <c r="E1403" s="56" t="str">
        <f t="shared" si="85"/>
        <v>-</v>
      </c>
      <c r="F1403" s="49" t="str">
        <f t="shared" si="86"/>
        <v>-</v>
      </c>
      <c r="G1403" s="49" t="str">
        <f t="shared" si="87"/>
        <v>-</v>
      </c>
      <c r="H1403" s="54" t="str">
        <f t="shared" si="88"/>
        <v>请在此位置填入税率</v>
      </c>
    </row>
    <row r="1404" s="40" customFormat="1" spans="1:8">
      <c r="A1404" s="41"/>
      <c r="B1404" s="41"/>
      <c r="C1404" s="41"/>
      <c r="D1404" s="49" t="str">
        <f>IFERROR(VLOOKUP($C1404,商品分类目录查找!$A:$B,2,0),"-")</f>
        <v>-</v>
      </c>
      <c r="E1404" s="56" t="str">
        <f t="shared" si="85"/>
        <v>-</v>
      </c>
      <c r="F1404" s="49" t="str">
        <f t="shared" si="86"/>
        <v>-</v>
      </c>
      <c r="G1404" s="49" t="str">
        <f t="shared" si="87"/>
        <v>-</v>
      </c>
      <c r="H1404" s="54" t="str">
        <f t="shared" si="88"/>
        <v>请在此位置填入税率</v>
      </c>
    </row>
    <row r="1405" s="40" customFormat="1" spans="1:8">
      <c r="A1405" s="41"/>
      <c r="B1405" s="41"/>
      <c r="C1405" s="41"/>
      <c r="D1405" s="49" t="str">
        <f>IFERROR(VLOOKUP($C1405,商品分类目录查找!$A:$B,2,0),"-")</f>
        <v>-</v>
      </c>
      <c r="E1405" s="56" t="str">
        <f t="shared" si="85"/>
        <v>-</v>
      </c>
      <c r="F1405" s="49" t="str">
        <f t="shared" si="86"/>
        <v>-</v>
      </c>
      <c r="G1405" s="49" t="str">
        <f t="shared" si="87"/>
        <v>-</v>
      </c>
      <c r="H1405" s="54" t="str">
        <f t="shared" si="88"/>
        <v>请在此位置填入税率</v>
      </c>
    </row>
    <row r="1406" s="40" customFormat="1" spans="1:8">
      <c r="A1406" s="41"/>
      <c r="B1406" s="41"/>
      <c r="C1406" s="41"/>
      <c r="D1406" s="49" t="str">
        <f>IFERROR(VLOOKUP($C1406,商品分类目录查找!$A:$B,2,0),"-")</f>
        <v>-</v>
      </c>
      <c r="E1406" s="56" t="str">
        <f t="shared" si="85"/>
        <v>-</v>
      </c>
      <c r="F1406" s="49" t="str">
        <f t="shared" si="86"/>
        <v>-</v>
      </c>
      <c r="G1406" s="49" t="str">
        <f t="shared" si="87"/>
        <v>-</v>
      </c>
      <c r="H1406" s="54" t="str">
        <f t="shared" si="88"/>
        <v>请在此位置填入税率</v>
      </c>
    </row>
    <row r="1407" s="40" customFormat="1" spans="1:8">
      <c r="A1407" s="41"/>
      <c r="B1407" s="41"/>
      <c r="C1407" s="41"/>
      <c r="D1407" s="49" t="str">
        <f>IFERROR(VLOOKUP($C1407,商品分类目录查找!$A:$B,2,0),"-")</f>
        <v>-</v>
      </c>
      <c r="E1407" s="56" t="str">
        <f t="shared" si="85"/>
        <v>-</v>
      </c>
      <c r="F1407" s="49" t="str">
        <f t="shared" si="86"/>
        <v>-</v>
      </c>
      <c r="G1407" s="49" t="str">
        <f t="shared" si="87"/>
        <v>-</v>
      </c>
      <c r="H1407" s="54" t="str">
        <f t="shared" si="88"/>
        <v>请在此位置填入税率</v>
      </c>
    </row>
    <row r="1408" s="40" customFormat="1" spans="1:8">
      <c r="A1408" s="41"/>
      <c r="B1408" s="41"/>
      <c r="C1408" s="41"/>
      <c r="D1408" s="49" t="str">
        <f>IFERROR(VLOOKUP($C1408,商品分类目录查找!$A:$B,2,0),"-")</f>
        <v>-</v>
      </c>
      <c r="E1408" s="56" t="str">
        <f t="shared" si="85"/>
        <v>-</v>
      </c>
      <c r="F1408" s="49" t="str">
        <f t="shared" si="86"/>
        <v>-</v>
      </c>
      <c r="G1408" s="49" t="str">
        <f t="shared" si="87"/>
        <v>-</v>
      </c>
      <c r="H1408" s="54" t="str">
        <f t="shared" si="88"/>
        <v>请在此位置填入税率</v>
      </c>
    </row>
    <row r="1409" s="40" customFormat="1" spans="1:8">
      <c r="A1409" s="41"/>
      <c r="B1409" s="41"/>
      <c r="C1409" s="41"/>
      <c r="D1409" s="49" t="str">
        <f>IFERROR(VLOOKUP($C1409,商品分类目录查找!$A:$B,2,0),"-")</f>
        <v>-</v>
      </c>
      <c r="E1409" s="56" t="str">
        <f t="shared" si="85"/>
        <v>-</v>
      </c>
      <c r="F1409" s="49" t="str">
        <f t="shared" si="86"/>
        <v>-</v>
      </c>
      <c r="G1409" s="49" t="str">
        <f t="shared" si="87"/>
        <v>-</v>
      </c>
      <c r="H1409" s="54" t="str">
        <f t="shared" si="88"/>
        <v>请在此位置填入税率</v>
      </c>
    </row>
    <row r="1410" s="40" customFormat="1" spans="1:8">
      <c r="A1410" s="41"/>
      <c r="B1410" s="41"/>
      <c r="C1410" s="41"/>
      <c r="D1410" s="49" t="str">
        <f>IFERROR(VLOOKUP($C1410,商品分类目录查找!$A:$B,2,0),"-")</f>
        <v>-</v>
      </c>
      <c r="E1410" s="56" t="str">
        <f t="shared" ref="E1410:E1473" si="89">LEFT(D1410,4)</f>
        <v>-</v>
      </c>
      <c r="F1410" s="49" t="str">
        <f t="shared" ref="F1410:F1473" si="90">LEFT($D1410,3)</f>
        <v>-</v>
      </c>
      <c r="G1410" s="49" t="str">
        <f t="shared" ref="G1410:G1473" si="91">LEFT($D1410,2)</f>
        <v>-</v>
      </c>
      <c r="H1410" s="54" t="str">
        <f t="shared" si="88"/>
        <v>请在此位置填入税率</v>
      </c>
    </row>
    <row r="1411" s="40" customFormat="1" spans="1:8">
      <c r="A1411" s="41"/>
      <c r="B1411" s="41"/>
      <c r="C1411" s="41"/>
      <c r="D1411" s="49" t="str">
        <f>IFERROR(VLOOKUP($C1411,商品分类目录查找!$A:$B,2,0),"-")</f>
        <v>-</v>
      </c>
      <c r="E1411" s="56" t="str">
        <f t="shared" si="89"/>
        <v>-</v>
      </c>
      <c r="F1411" s="49" t="str">
        <f t="shared" si="90"/>
        <v>-</v>
      </c>
      <c r="G1411" s="49" t="str">
        <f t="shared" si="91"/>
        <v>-</v>
      </c>
      <c r="H1411" s="54" t="str">
        <f t="shared" si="88"/>
        <v>请在此位置填入税率</v>
      </c>
    </row>
    <row r="1412" s="40" customFormat="1" spans="1:8">
      <c r="A1412" s="41"/>
      <c r="B1412" s="41"/>
      <c r="C1412" s="41"/>
      <c r="D1412" s="49" t="str">
        <f>IFERROR(VLOOKUP($C1412,商品分类目录查找!$A:$B,2,0),"-")</f>
        <v>-</v>
      </c>
      <c r="E1412" s="56" t="str">
        <f t="shared" si="89"/>
        <v>-</v>
      </c>
      <c r="F1412" s="49" t="str">
        <f t="shared" si="90"/>
        <v>-</v>
      </c>
      <c r="G1412" s="49" t="str">
        <f t="shared" si="91"/>
        <v>-</v>
      </c>
      <c r="H1412" s="54" t="str">
        <f t="shared" si="88"/>
        <v>请在此位置填入税率</v>
      </c>
    </row>
    <row r="1413" s="40" customFormat="1" spans="1:8">
      <c r="A1413" s="41"/>
      <c r="B1413" s="41"/>
      <c r="C1413" s="41"/>
      <c r="D1413" s="49" t="str">
        <f>IFERROR(VLOOKUP($C1413,商品分类目录查找!$A:$B,2,0),"-")</f>
        <v>-</v>
      </c>
      <c r="E1413" s="56" t="str">
        <f t="shared" si="89"/>
        <v>-</v>
      </c>
      <c r="F1413" s="49" t="str">
        <f t="shared" si="90"/>
        <v>-</v>
      </c>
      <c r="G1413" s="49" t="str">
        <f t="shared" si="91"/>
        <v>-</v>
      </c>
      <c r="H1413" s="54" t="str">
        <f t="shared" si="88"/>
        <v>请在此位置填入税率</v>
      </c>
    </row>
    <row r="1414" s="40" customFormat="1" spans="1:8">
      <c r="A1414" s="41"/>
      <c r="B1414" s="41"/>
      <c r="C1414" s="41"/>
      <c r="D1414" s="49" t="str">
        <f>IFERROR(VLOOKUP($C1414,商品分类目录查找!$A:$B,2,0),"-")</f>
        <v>-</v>
      </c>
      <c r="E1414" s="56" t="str">
        <f t="shared" si="89"/>
        <v>-</v>
      </c>
      <c r="F1414" s="49" t="str">
        <f t="shared" si="90"/>
        <v>-</v>
      </c>
      <c r="G1414" s="49" t="str">
        <f t="shared" si="91"/>
        <v>-</v>
      </c>
      <c r="H1414" s="54" t="str">
        <f t="shared" si="88"/>
        <v>请在此位置填入税率</v>
      </c>
    </row>
    <row r="1415" s="40" customFormat="1" spans="1:8">
      <c r="A1415" s="41"/>
      <c r="B1415" s="41"/>
      <c r="C1415" s="41"/>
      <c r="D1415" s="49" t="str">
        <f>IFERROR(VLOOKUP($C1415,商品分类目录查找!$A:$B,2,0),"-")</f>
        <v>-</v>
      </c>
      <c r="E1415" s="56" t="str">
        <f t="shared" si="89"/>
        <v>-</v>
      </c>
      <c r="F1415" s="49" t="str">
        <f t="shared" si="90"/>
        <v>-</v>
      </c>
      <c r="G1415" s="49" t="str">
        <f t="shared" si="91"/>
        <v>-</v>
      </c>
      <c r="H1415" s="54" t="str">
        <f t="shared" si="88"/>
        <v>请在此位置填入税率</v>
      </c>
    </row>
    <row r="1416" s="40" customFormat="1" spans="1:8">
      <c r="A1416" s="41"/>
      <c r="B1416" s="41"/>
      <c r="C1416" s="41"/>
      <c r="D1416" s="49" t="str">
        <f>IFERROR(VLOOKUP($C1416,商品分类目录查找!$A:$B,2,0),"-")</f>
        <v>-</v>
      </c>
      <c r="E1416" s="56" t="str">
        <f t="shared" si="89"/>
        <v>-</v>
      </c>
      <c r="F1416" s="49" t="str">
        <f t="shared" si="90"/>
        <v>-</v>
      </c>
      <c r="G1416" s="49" t="str">
        <f t="shared" si="91"/>
        <v>-</v>
      </c>
      <c r="H1416" s="54" t="str">
        <f t="shared" si="88"/>
        <v>请在此位置填入税率</v>
      </c>
    </row>
    <row r="1417" s="40" customFormat="1" spans="1:8">
      <c r="A1417" s="41"/>
      <c r="B1417" s="41"/>
      <c r="C1417" s="41"/>
      <c r="D1417" s="49" t="str">
        <f>IFERROR(VLOOKUP($C1417,商品分类目录查找!$A:$B,2,0),"-")</f>
        <v>-</v>
      </c>
      <c r="E1417" s="56" t="str">
        <f t="shared" si="89"/>
        <v>-</v>
      </c>
      <c r="F1417" s="49" t="str">
        <f t="shared" si="90"/>
        <v>-</v>
      </c>
      <c r="G1417" s="49" t="str">
        <f t="shared" si="91"/>
        <v>-</v>
      </c>
      <c r="H1417" s="54" t="str">
        <f t="shared" si="88"/>
        <v>请在此位置填入税率</v>
      </c>
    </row>
    <row r="1418" s="40" customFormat="1" spans="1:8">
      <c r="A1418" s="41"/>
      <c r="B1418" s="41"/>
      <c r="C1418" s="41"/>
      <c r="D1418" s="49" t="str">
        <f>IFERROR(VLOOKUP($C1418,商品分类目录查找!$A:$B,2,0),"-")</f>
        <v>-</v>
      </c>
      <c r="E1418" s="56" t="str">
        <f t="shared" si="89"/>
        <v>-</v>
      </c>
      <c r="F1418" s="49" t="str">
        <f t="shared" si="90"/>
        <v>-</v>
      </c>
      <c r="G1418" s="49" t="str">
        <f t="shared" si="91"/>
        <v>-</v>
      </c>
      <c r="H1418" s="54" t="str">
        <f t="shared" si="88"/>
        <v>请在此位置填入税率</v>
      </c>
    </row>
    <row r="1419" s="40" customFormat="1" spans="1:8">
      <c r="A1419" s="41"/>
      <c r="B1419" s="41"/>
      <c r="C1419" s="41"/>
      <c r="D1419" s="49" t="str">
        <f>IFERROR(VLOOKUP($C1419,商品分类目录查找!$A:$B,2,0),"-")</f>
        <v>-</v>
      </c>
      <c r="E1419" s="56" t="str">
        <f t="shared" si="89"/>
        <v>-</v>
      </c>
      <c r="F1419" s="49" t="str">
        <f t="shared" si="90"/>
        <v>-</v>
      </c>
      <c r="G1419" s="49" t="str">
        <f t="shared" si="91"/>
        <v>-</v>
      </c>
      <c r="H1419" s="54" t="str">
        <f t="shared" si="88"/>
        <v>请在此位置填入税率</v>
      </c>
    </row>
    <row r="1420" s="40" customFormat="1" spans="1:8">
      <c r="A1420" s="41"/>
      <c r="B1420" s="41"/>
      <c r="C1420" s="41"/>
      <c r="D1420" s="49" t="str">
        <f>IFERROR(VLOOKUP($C1420,商品分类目录查找!$A:$B,2,0),"-")</f>
        <v>-</v>
      </c>
      <c r="E1420" s="56" t="str">
        <f t="shared" si="89"/>
        <v>-</v>
      </c>
      <c r="F1420" s="49" t="str">
        <f t="shared" si="90"/>
        <v>-</v>
      </c>
      <c r="G1420" s="49" t="str">
        <f t="shared" si="91"/>
        <v>-</v>
      </c>
      <c r="H1420" s="54" t="str">
        <f t="shared" si="88"/>
        <v>请在此位置填入税率</v>
      </c>
    </row>
    <row r="1421" s="40" customFormat="1" spans="1:8">
      <c r="A1421" s="41"/>
      <c r="B1421" s="41"/>
      <c r="C1421" s="41"/>
      <c r="D1421" s="49" t="str">
        <f>IFERROR(VLOOKUP($C1421,商品分类目录查找!$A:$B,2,0),"-")</f>
        <v>-</v>
      </c>
      <c r="E1421" s="56" t="str">
        <f t="shared" si="89"/>
        <v>-</v>
      </c>
      <c r="F1421" s="49" t="str">
        <f t="shared" si="90"/>
        <v>-</v>
      </c>
      <c r="G1421" s="49" t="str">
        <f t="shared" si="91"/>
        <v>-</v>
      </c>
      <c r="H1421" s="54" t="str">
        <f t="shared" si="88"/>
        <v>请在此位置填入税率</v>
      </c>
    </row>
    <row r="1422" s="40" customFormat="1" spans="1:8">
      <c r="A1422" s="41"/>
      <c r="B1422" s="41"/>
      <c r="C1422" s="41"/>
      <c r="D1422" s="49" t="str">
        <f>IFERROR(VLOOKUP($C1422,商品分类目录查找!$A:$B,2,0),"-")</f>
        <v>-</v>
      </c>
      <c r="E1422" s="56" t="str">
        <f t="shared" si="89"/>
        <v>-</v>
      </c>
      <c r="F1422" s="49" t="str">
        <f t="shared" si="90"/>
        <v>-</v>
      </c>
      <c r="G1422" s="49" t="str">
        <f t="shared" si="91"/>
        <v>-</v>
      </c>
      <c r="H1422" s="54" t="str">
        <f t="shared" si="88"/>
        <v>请在此位置填入税率</v>
      </c>
    </row>
    <row r="1423" s="40" customFormat="1" spans="1:8">
      <c r="A1423" s="41"/>
      <c r="B1423" s="41"/>
      <c r="C1423" s="41"/>
      <c r="D1423" s="49" t="str">
        <f>IFERROR(VLOOKUP($C1423,商品分类目录查找!$A:$B,2,0),"-")</f>
        <v>-</v>
      </c>
      <c r="E1423" s="56" t="str">
        <f t="shared" si="89"/>
        <v>-</v>
      </c>
      <c r="F1423" s="49" t="str">
        <f t="shared" si="90"/>
        <v>-</v>
      </c>
      <c r="G1423" s="49" t="str">
        <f t="shared" si="91"/>
        <v>-</v>
      </c>
      <c r="H1423" s="54" t="str">
        <f t="shared" ref="H1423:H1486" si="92">IF(B1423="","请在此位置填入税率","-")</f>
        <v>请在此位置填入税率</v>
      </c>
    </row>
    <row r="1424" s="40" customFormat="1" spans="1:8">
      <c r="A1424" s="41"/>
      <c r="B1424" s="41"/>
      <c r="C1424" s="41"/>
      <c r="D1424" s="49" t="str">
        <f>IFERROR(VLOOKUP($C1424,商品分类目录查找!$A:$B,2,0),"-")</f>
        <v>-</v>
      </c>
      <c r="E1424" s="56" t="str">
        <f t="shared" si="89"/>
        <v>-</v>
      </c>
      <c r="F1424" s="49" t="str">
        <f t="shared" si="90"/>
        <v>-</v>
      </c>
      <c r="G1424" s="49" t="str">
        <f t="shared" si="91"/>
        <v>-</v>
      </c>
      <c r="H1424" s="54" t="str">
        <f t="shared" si="92"/>
        <v>请在此位置填入税率</v>
      </c>
    </row>
    <row r="1425" s="40" customFormat="1" spans="1:8">
      <c r="A1425" s="41"/>
      <c r="B1425" s="41"/>
      <c r="C1425" s="41"/>
      <c r="D1425" s="49" t="str">
        <f>IFERROR(VLOOKUP($C1425,商品分类目录查找!$A:$B,2,0),"-")</f>
        <v>-</v>
      </c>
      <c r="E1425" s="56" t="str">
        <f t="shared" si="89"/>
        <v>-</v>
      </c>
      <c r="F1425" s="49" t="str">
        <f t="shared" si="90"/>
        <v>-</v>
      </c>
      <c r="G1425" s="49" t="str">
        <f t="shared" si="91"/>
        <v>-</v>
      </c>
      <c r="H1425" s="54" t="str">
        <f t="shared" si="92"/>
        <v>请在此位置填入税率</v>
      </c>
    </row>
    <row r="1426" s="40" customFormat="1" spans="1:8">
      <c r="A1426" s="41"/>
      <c r="B1426" s="41"/>
      <c r="C1426" s="41"/>
      <c r="D1426" s="49" t="str">
        <f>IFERROR(VLOOKUP($C1426,商品分类目录查找!$A:$B,2,0),"-")</f>
        <v>-</v>
      </c>
      <c r="E1426" s="56" t="str">
        <f t="shared" si="89"/>
        <v>-</v>
      </c>
      <c r="F1426" s="49" t="str">
        <f t="shared" si="90"/>
        <v>-</v>
      </c>
      <c r="G1426" s="49" t="str">
        <f t="shared" si="91"/>
        <v>-</v>
      </c>
      <c r="H1426" s="54" t="str">
        <f t="shared" si="92"/>
        <v>请在此位置填入税率</v>
      </c>
    </row>
    <row r="1427" s="40" customFormat="1" spans="1:8">
      <c r="A1427" s="41"/>
      <c r="B1427" s="41"/>
      <c r="C1427" s="41"/>
      <c r="D1427" s="49" t="str">
        <f>IFERROR(VLOOKUP($C1427,商品分类目录查找!$A:$B,2,0),"-")</f>
        <v>-</v>
      </c>
      <c r="E1427" s="56" t="str">
        <f t="shared" si="89"/>
        <v>-</v>
      </c>
      <c r="F1427" s="49" t="str">
        <f t="shared" si="90"/>
        <v>-</v>
      </c>
      <c r="G1427" s="49" t="str">
        <f t="shared" si="91"/>
        <v>-</v>
      </c>
      <c r="H1427" s="54" t="str">
        <f t="shared" si="92"/>
        <v>请在此位置填入税率</v>
      </c>
    </row>
    <row r="1428" s="40" customFormat="1" spans="1:8">
      <c r="A1428" s="41"/>
      <c r="B1428" s="41"/>
      <c r="C1428" s="41"/>
      <c r="D1428" s="49" t="str">
        <f>IFERROR(VLOOKUP($C1428,商品分类目录查找!$A:$B,2,0),"-")</f>
        <v>-</v>
      </c>
      <c r="E1428" s="56" t="str">
        <f t="shared" si="89"/>
        <v>-</v>
      </c>
      <c r="F1428" s="49" t="str">
        <f t="shared" si="90"/>
        <v>-</v>
      </c>
      <c r="G1428" s="49" t="str">
        <f t="shared" si="91"/>
        <v>-</v>
      </c>
      <c r="H1428" s="54" t="str">
        <f t="shared" si="92"/>
        <v>请在此位置填入税率</v>
      </c>
    </row>
    <row r="1429" s="40" customFormat="1" spans="1:8">
      <c r="A1429" s="41"/>
      <c r="B1429" s="41"/>
      <c r="C1429" s="41"/>
      <c r="D1429" s="49" t="str">
        <f>IFERROR(VLOOKUP($C1429,商品分类目录查找!$A:$B,2,0),"-")</f>
        <v>-</v>
      </c>
      <c r="E1429" s="56" t="str">
        <f t="shared" si="89"/>
        <v>-</v>
      </c>
      <c r="F1429" s="49" t="str">
        <f t="shared" si="90"/>
        <v>-</v>
      </c>
      <c r="G1429" s="49" t="str">
        <f t="shared" si="91"/>
        <v>-</v>
      </c>
      <c r="H1429" s="54" t="str">
        <f t="shared" si="92"/>
        <v>请在此位置填入税率</v>
      </c>
    </row>
    <row r="1430" s="40" customFormat="1" spans="1:8">
      <c r="A1430" s="41"/>
      <c r="B1430" s="41"/>
      <c r="C1430" s="41"/>
      <c r="D1430" s="49" t="str">
        <f>IFERROR(VLOOKUP($C1430,商品分类目录查找!$A:$B,2,0),"-")</f>
        <v>-</v>
      </c>
      <c r="E1430" s="56" t="str">
        <f t="shared" si="89"/>
        <v>-</v>
      </c>
      <c r="F1430" s="49" t="str">
        <f t="shared" si="90"/>
        <v>-</v>
      </c>
      <c r="G1430" s="49" t="str">
        <f t="shared" si="91"/>
        <v>-</v>
      </c>
      <c r="H1430" s="54" t="str">
        <f t="shared" si="92"/>
        <v>请在此位置填入税率</v>
      </c>
    </row>
    <row r="1431" s="40" customFormat="1" spans="1:8">
      <c r="A1431" s="41"/>
      <c r="B1431" s="41"/>
      <c r="C1431" s="41"/>
      <c r="D1431" s="49" t="str">
        <f>IFERROR(VLOOKUP($C1431,商品分类目录查找!$A:$B,2,0),"-")</f>
        <v>-</v>
      </c>
      <c r="E1431" s="56" t="str">
        <f t="shared" si="89"/>
        <v>-</v>
      </c>
      <c r="F1431" s="49" t="str">
        <f t="shared" si="90"/>
        <v>-</v>
      </c>
      <c r="G1431" s="49" t="str">
        <f t="shared" si="91"/>
        <v>-</v>
      </c>
      <c r="H1431" s="54" t="str">
        <f t="shared" si="92"/>
        <v>请在此位置填入税率</v>
      </c>
    </row>
    <row r="1432" s="40" customFormat="1" spans="1:8">
      <c r="A1432" s="41"/>
      <c r="B1432" s="41"/>
      <c r="C1432" s="41"/>
      <c r="D1432" s="49" t="str">
        <f>IFERROR(VLOOKUP($C1432,商品分类目录查找!$A:$B,2,0),"-")</f>
        <v>-</v>
      </c>
      <c r="E1432" s="56" t="str">
        <f t="shared" si="89"/>
        <v>-</v>
      </c>
      <c r="F1432" s="49" t="str">
        <f t="shared" si="90"/>
        <v>-</v>
      </c>
      <c r="G1432" s="49" t="str">
        <f t="shared" si="91"/>
        <v>-</v>
      </c>
      <c r="H1432" s="54" t="str">
        <f t="shared" si="92"/>
        <v>请在此位置填入税率</v>
      </c>
    </row>
    <row r="1433" s="40" customFormat="1" spans="1:8">
      <c r="A1433" s="41"/>
      <c r="B1433" s="41"/>
      <c r="C1433" s="41"/>
      <c r="D1433" s="49" t="str">
        <f>IFERROR(VLOOKUP($C1433,商品分类目录查找!$A:$B,2,0),"-")</f>
        <v>-</v>
      </c>
      <c r="E1433" s="56" t="str">
        <f t="shared" si="89"/>
        <v>-</v>
      </c>
      <c r="F1433" s="49" t="str">
        <f t="shared" si="90"/>
        <v>-</v>
      </c>
      <c r="G1433" s="49" t="str">
        <f t="shared" si="91"/>
        <v>-</v>
      </c>
      <c r="H1433" s="54" t="str">
        <f t="shared" si="92"/>
        <v>请在此位置填入税率</v>
      </c>
    </row>
    <row r="1434" s="40" customFormat="1" spans="1:8">
      <c r="A1434" s="41"/>
      <c r="B1434" s="41"/>
      <c r="C1434" s="41"/>
      <c r="D1434" s="49" t="str">
        <f>IFERROR(VLOOKUP($C1434,商品分类目录查找!$A:$B,2,0),"-")</f>
        <v>-</v>
      </c>
      <c r="E1434" s="56" t="str">
        <f t="shared" si="89"/>
        <v>-</v>
      </c>
      <c r="F1434" s="49" t="str">
        <f t="shared" si="90"/>
        <v>-</v>
      </c>
      <c r="G1434" s="49" t="str">
        <f t="shared" si="91"/>
        <v>-</v>
      </c>
      <c r="H1434" s="54" t="str">
        <f t="shared" si="92"/>
        <v>请在此位置填入税率</v>
      </c>
    </row>
    <row r="1435" s="40" customFormat="1" spans="1:8">
      <c r="A1435" s="41"/>
      <c r="B1435" s="41"/>
      <c r="C1435" s="41"/>
      <c r="D1435" s="49" t="str">
        <f>IFERROR(VLOOKUP($C1435,商品分类目录查找!$A:$B,2,0),"-")</f>
        <v>-</v>
      </c>
      <c r="E1435" s="56" t="str">
        <f t="shared" si="89"/>
        <v>-</v>
      </c>
      <c r="F1435" s="49" t="str">
        <f t="shared" si="90"/>
        <v>-</v>
      </c>
      <c r="G1435" s="49" t="str">
        <f t="shared" si="91"/>
        <v>-</v>
      </c>
      <c r="H1435" s="54" t="str">
        <f t="shared" si="92"/>
        <v>请在此位置填入税率</v>
      </c>
    </row>
    <row r="1436" s="40" customFormat="1" spans="1:8">
      <c r="A1436" s="41"/>
      <c r="B1436" s="41"/>
      <c r="C1436" s="41"/>
      <c r="D1436" s="49" t="str">
        <f>IFERROR(VLOOKUP($C1436,商品分类目录查找!$A:$B,2,0),"-")</f>
        <v>-</v>
      </c>
      <c r="E1436" s="56" t="str">
        <f t="shared" si="89"/>
        <v>-</v>
      </c>
      <c r="F1436" s="49" t="str">
        <f t="shared" si="90"/>
        <v>-</v>
      </c>
      <c r="G1436" s="49" t="str">
        <f t="shared" si="91"/>
        <v>-</v>
      </c>
      <c r="H1436" s="54" t="str">
        <f t="shared" si="92"/>
        <v>请在此位置填入税率</v>
      </c>
    </row>
    <row r="1437" s="40" customFormat="1" spans="1:8">
      <c r="A1437" s="41"/>
      <c r="B1437" s="41"/>
      <c r="C1437" s="41"/>
      <c r="D1437" s="49" t="str">
        <f>IFERROR(VLOOKUP($C1437,商品分类目录查找!$A:$B,2,0),"-")</f>
        <v>-</v>
      </c>
      <c r="E1437" s="56" t="str">
        <f t="shared" si="89"/>
        <v>-</v>
      </c>
      <c r="F1437" s="49" t="str">
        <f t="shared" si="90"/>
        <v>-</v>
      </c>
      <c r="G1437" s="49" t="str">
        <f t="shared" si="91"/>
        <v>-</v>
      </c>
      <c r="H1437" s="54" t="str">
        <f t="shared" si="92"/>
        <v>请在此位置填入税率</v>
      </c>
    </row>
    <row r="1438" s="40" customFormat="1" spans="1:8">
      <c r="A1438" s="41"/>
      <c r="B1438" s="41"/>
      <c r="C1438" s="41"/>
      <c r="D1438" s="49" t="str">
        <f>IFERROR(VLOOKUP($C1438,商品分类目录查找!$A:$B,2,0),"-")</f>
        <v>-</v>
      </c>
      <c r="E1438" s="56" t="str">
        <f t="shared" si="89"/>
        <v>-</v>
      </c>
      <c r="F1438" s="49" t="str">
        <f t="shared" si="90"/>
        <v>-</v>
      </c>
      <c r="G1438" s="49" t="str">
        <f t="shared" si="91"/>
        <v>-</v>
      </c>
      <c r="H1438" s="54" t="str">
        <f t="shared" si="92"/>
        <v>请在此位置填入税率</v>
      </c>
    </row>
    <row r="1439" s="40" customFormat="1" spans="1:8">
      <c r="A1439" s="41"/>
      <c r="B1439" s="41"/>
      <c r="C1439" s="41"/>
      <c r="D1439" s="49" t="str">
        <f>IFERROR(VLOOKUP($C1439,商品分类目录查找!$A:$B,2,0),"-")</f>
        <v>-</v>
      </c>
      <c r="E1439" s="56" t="str">
        <f t="shared" si="89"/>
        <v>-</v>
      </c>
      <c r="F1439" s="49" t="str">
        <f t="shared" si="90"/>
        <v>-</v>
      </c>
      <c r="G1439" s="49" t="str">
        <f t="shared" si="91"/>
        <v>-</v>
      </c>
      <c r="H1439" s="54" t="str">
        <f t="shared" si="92"/>
        <v>请在此位置填入税率</v>
      </c>
    </row>
    <row r="1440" s="40" customFormat="1" spans="1:8">
      <c r="A1440" s="41"/>
      <c r="B1440" s="41"/>
      <c r="C1440" s="41"/>
      <c r="D1440" s="49" t="str">
        <f>IFERROR(VLOOKUP($C1440,商品分类目录查找!$A:$B,2,0),"-")</f>
        <v>-</v>
      </c>
      <c r="E1440" s="56" t="str">
        <f t="shared" si="89"/>
        <v>-</v>
      </c>
      <c r="F1440" s="49" t="str">
        <f t="shared" si="90"/>
        <v>-</v>
      </c>
      <c r="G1440" s="49" t="str">
        <f t="shared" si="91"/>
        <v>-</v>
      </c>
      <c r="H1440" s="54" t="str">
        <f t="shared" si="92"/>
        <v>请在此位置填入税率</v>
      </c>
    </row>
    <row r="1441" s="40" customFormat="1" spans="1:8">
      <c r="A1441" s="41"/>
      <c r="B1441" s="41"/>
      <c r="C1441" s="41"/>
      <c r="D1441" s="49" t="str">
        <f>IFERROR(VLOOKUP($C1441,商品分类目录查找!$A:$B,2,0),"-")</f>
        <v>-</v>
      </c>
      <c r="E1441" s="56" t="str">
        <f t="shared" si="89"/>
        <v>-</v>
      </c>
      <c r="F1441" s="49" t="str">
        <f t="shared" si="90"/>
        <v>-</v>
      </c>
      <c r="G1441" s="49" t="str">
        <f t="shared" si="91"/>
        <v>-</v>
      </c>
      <c r="H1441" s="54" t="str">
        <f t="shared" si="92"/>
        <v>请在此位置填入税率</v>
      </c>
    </row>
    <row r="1442" s="40" customFormat="1" spans="1:8">
      <c r="A1442" s="41"/>
      <c r="B1442" s="41"/>
      <c r="C1442" s="41"/>
      <c r="D1442" s="49" t="str">
        <f>IFERROR(VLOOKUP($C1442,商品分类目录查找!$A:$B,2,0),"-")</f>
        <v>-</v>
      </c>
      <c r="E1442" s="56" t="str">
        <f t="shared" si="89"/>
        <v>-</v>
      </c>
      <c r="F1442" s="49" t="str">
        <f t="shared" si="90"/>
        <v>-</v>
      </c>
      <c r="G1442" s="49" t="str">
        <f t="shared" si="91"/>
        <v>-</v>
      </c>
      <c r="H1442" s="54" t="str">
        <f t="shared" si="92"/>
        <v>请在此位置填入税率</v>
      </c>
    </row>
    <row r="1443" s="40" customFormat="1" spans="1:8">
      <c r="A1443" s="41"/>
      <c r="B1443" s="41"/>
      <c r="C1443" s="41"/>
      <c r="D1443" s="49" t="str">
        <f>IFERROR(VLOOKUP($C1443,商品分类目录查找!$A:$B,2,0),"-")</f>
        <v>-</v>
      </c>
      <c r="E1443" s="56" t="str">
        <f t="shared" si="89"/>
        <v>-</v>
      </c>
      <c r="F1443" s="49" t="str">
        <f t="shared" si="90"/>
        <v>-</v>
      </c>
      <c r="G1443" s="49" t="str">
        <f t="shared" si="91"/>
        <v>-</v>
      </c>
      <c r="H1443" s="54" t="str">
        <f t="shared" si="92"/>
        <v>请在此位置填入税率</v>
      </c>
    </row>
    <row r="1444" s="40" customFormat="1" spans="1:8">
      <c r="A1444" s="41"/>
      <c r="B1444" s="41"/>
      <c r="C1444" s="41"/>
      <c r="D1444" s="49" t="str">
        <f>IFERROR(VLOOKUP($C1444,商品分类目录查找!$A:$B,2,0),"-")</f>
        <v>-</v>
      </c>
      <c r="E1444" s="56" t="str">
        <f t="shared" si="89"/>
        <v>-</v>
      </c>
      <c r="F1444" s="49" t="str">
        <f t="shared" si="90"/>
        <v>-</v>
      </c>
      <c r="G1444" s="49" t="str">
        <f t="shared" si="91"/>
        <v>-</v>
      </c>
      <c r="H1444" s="54" t="str">
        <f t="shared" si="92"/>
        <v>请在此位置填入税率</v>
      </c>
    </row>
    <row r="1445" s="40" customFormat="1" spans="1:8">
      <c r="A1445" s="41"/>
      <c r="B1445" s="41"/>
      <c r="C1445" s="41"/>
      <c r="D1445" s="49" t="str">
        <f>IFERROR(VLOOKUP($C1445,商品分类目录查找!$A:$B,2,0),"-")</f>
        <v>-</v>
      </c>
      <c r="E1445" s="56" t="str">
        <f t="shared" si="89"/>
        <v>-</v>
      </c>
      <c r="F1445" s="49" t="str">
        <f t="shared" si="90"/>
        <v>-</v>
      </c>
      <c r="G1445" s="49" t="str">
        <f t="shared" si="91"/>
        <v>-</v>
      </c>
      <c r="H1445" s="54" t="str">
        <f t="shared" si="92"/>
        <v>请在此位置填入税率</v>
      </c>
    </row>
    <row r="1446" s="40" customFormat="1" spans="1:8">
      <c r="A1446" s="41"/>
      <c r="B1446" s="41"/>
      <c r="C1446" s="41"/>
      <c r="D1446" s="49" t="str">
        <f>IFERROR(VLOOKUP($C1446,商品分类目录查找!$A:$B,2,0),"-")</f>
        <v>-</v>
      </c>
      <c r="E1446" s="56" t="str">
        <f t="shared" si="89"/>
        <v>-</v>
      </c>
      <c r="F1446" s="49" t="str">
        <f t="shared" si="90"/>
        <v>-</v>
      </c>
      <c r="G1446" s="49" t="str">
        <f t="shared" si="91"/>
        <v>-</v>
      </c>
      <c r="H1446" s="54" t="str">
        <f t="shared" si="92"/>
        <v>请在此位置填入税率</v>
      </c>
    </row>
    <row r="1447" s="40" customFormat="1" spans="1:8">
      <c r="A1447" s="41"/>
      <c r="B1447" s="41"/>
      <c r="C1447" s="41"/>
      <c r="D1447" s="49" t="str">
        <f>IFERROR(VLOOKUP($C1447,商品分类目录查找!$A:$B,2,0),"-")</f>
        <v>-</v>
      </c>
      <c r="E1447" s="56" t="str">
        <f t="shared" si="89"/>
        <v>-</v>
      </c>
      <c r="F1447" s="49" t="str">
        <f t="shared" si="90"/>
        <v>-</v>
      </c>
      <c r="G1447" s="49" t="str">
        <f t="shared" si="91"/>
        <v>-</v>
      </c>
      <c r="H1447" s="54" t="str">
        <f t="shared" si="92"/>
        <v>请在此位置填入税率</v>
      </c>
    </row>
    <row r="1448" s="40" customFormat="1" spans="1:8">
      <c r="A1448" s="41"/>
      <c r="B1448" s="41"/>
      <c r="C1448" s="41"/>
      <c r="D1448" s="49" t="str">
        <f>IFERROR(VLOOKUP($C1448,商品分类目录查找!$A:$B,2,0),"-")</f>
        <v>-</v>
      </c>
      <c r="E1448" s="56" t="str">
        <f t="shared" si="89"/>
        <v>-</v>
      </c>
      <c r="F1448" s="49" t="str">
        <f t="shared" si="90"/>
        <v>-</v>
      </c>
      <c r="G1448" s="49" t="str">
        <f t="shared" si="91"/>
        <v>-</v>
      </c>
      <c r="H1448" s="54" t="str">
        <f t="shared" si="92"/>
        <v>请在此位置填入税率</v>
      </c>
    </row>
    <row r="1449" s="40" customFormat="1" spans="1:8">
      <c r="A1449" s="41"/>
      <c r="B1449" s="41"/>
      <c r="C1449" s="41"/>
      <c r="D1449" s="49" t="str">
        <f>IFERROR(VLOOKUP($C1449,商品分类目录查找!$A:$B,2,0),"-")</f>
        <v>-</v>
      </c>
      <c r="E1449" s="56" t="str">
        <f t="shared" si="89"/>
        <v>-</v>
      </c>
      <c r="F1449" s="49" t="str">
        <f t="shared" si="90"/>
        <v>-</v>
      </c>
      <c r="G1449" s="49" t="str">
        <f t="shared" si="91"/>
        <v>-</v>
      </c>
      <c r="H1449" s="54" t="str">
        <f t="shared" si="92"/>
        <v>请在此位置填入税率</v>
      </c>
    </row>
    <row r="1450" s="40" customFormat="1" spans="1:8">
      <c r="A1450" s="41"/>
      <c r="B1450" s="41"/>
      <c r="C1450" s="41"/>
      <c r="D1450" s="49" t="str">
        <f>IFERROR(VLOOKUP($C1450,商品分类目录查找!$A:$B,2,0),"-")</f>
        <v>-</v>
      </c>
      <c r="E1450" s="56" t="str">
        <f t="shared" si="89"/>
        <v>-</v>
      </c>
      <c r="F1450" s="49" t="str">
        <f t="shared" si="90"/>
        <v>-</v>
      </c>
      <c r="G1450" s="49" t="str">
        <f t="shared" si="91"/>
        <v>-</v>
      </c>
      <c r="H1450" s="54" t="str">
        <f t="shared" si="92"/>
        <v>请在此位置填入税率</v>
      </c>
    </row>
    <row r="1451" s="40" customFormat="1" spans="1:8">
      <c r="A1451" s="41"/>
      <c r="B1451" s="41"/>
      <c r="C1451" s="41"/>
      <c r="D1451" s="49" t="str">
        <f>IFERROR(VLOOKUP($C1451,商品分类目录查找!$A:$B,2,0),"-")</f>
        <v>-</v>
      </c>
      <c r="E1451" s="56" t="str">
        <f t="shared" si="89"/>
        <v>-</v>
      </c>
      <c r="F1451" s="49" t="str">
        <f t="shared" si="90"/>
        <v>-</v>
      </c>
      <c r="G1451" s="49" t="str">
        <f t="shared" si="91"/>
        <v>-</v>
      </c>
      <c r="H1451" s="54" t="str">
        <f t="shared" si="92"/>
        <v>请在此位置填入税率</v>
      </c>
    </row>
    <row r="1452" s="40" customFormat="1" spans="1:8">
      <c r="A1452" s="41"/>
      <c r="B1452" s="41"/>
      <c r="C1452" s="41"/>
      <c r="D1452" s="49" t="str">
        <f>IFERROR(VLOOKUP($C1452,商品分类目录查找!$A:$B,2,0),"-")</f>
        <v>-</v>
      </c>
      <c r="E1452" s="56" t="str">
        <f t="shared" si="89"/>
        <v>-</v>
      </c>
      <c r="F1452" s="49" t="str">
        <f t="shared" si="90"/>
        <v>-</v>
      </c>
      <c r="G1452" s="49" t="str">
        <f t="shared" si="91"/>
        <v>-</v>
      </c>
      <c r="H1452" s="54" t="str">
        <f t="shared" si="92"/>
        <v>请在此位置填入税率</v>
      </c>
    </row>
    <row r="1453" s="40" customFormat="1" spans="1:8">
      <c r="A1453" s="41"/>
      <c r="B1453" s="41"/>
      <c r="C1453" s="41"/>
      <c r="D1453" s="49" t="str">
        <f>IFERROR(VLOOKUP($C1453,商品分类目录查找!$A:$B,2,0),"-")</f>
        <v>-</v>
      </c>
      <c r="E1453" s="56" t="str">
        <f t="shared" si="89"/>
        <v>-</v>
      </c>
      <c r="F1453" s="49" t="str">
        <f t="shared" si="90"/>
        <v>-</v>
      </c>
      <c r="G1453" s="49" t="str">
        <f t="shared" si="91"/>
        <v>-</v>
      </c>
      <c r="H1453" s="54" t="str">
        <f t="shared" si="92"/>
        <v>请在此位置填入税率</v>
      </c>
    </row>
    <row r="1454" s="40" customFormat="1" spans="1:8">
      <c r="A1454" s="41"/>
      <c r="B1454" s="41"/>
      <c r="C1454" s="41"/>
      <c r="D1454" s="49" t="str">
        <f>IFERROR(VLOOKUP($C1454,商品分类目录查找!$A:$B,2,0),"-")</f>
        <v>-</v>
      </c>
      <c r="E1454" s="56" t="str">
        <f t="shared" si="89"/>
        <v>-</v>
      </c>
      <c r="F1454" s="49" t="str">
        <f t="shared" si="90"/>
        <v>-</v>
      </c>
      <c r="G1454" s="49" t="str">
        <f t="shared" si="91"/>
        <v>-</v>
      </c>
      <c r="H1454" s="54" t="str">
        <f t="shared" si="92"/>
        <v>请在此位置填入税率</v>
      </c>
    </row>
    <row r="1455" s="40" customFormat="1" spans="1:8">
      <c r="A1455" s="41"/>
      <c r="B1455" s="41"/>
      <c r="C1455" s="41"/>
      <c r="D1455" s="49" t="str">
        <f>IFERROR(VLOOKUP($C1455,商品分类目录查找!$A:$B,2,0),"-")</f>
        <v>-</v>
      </c>
      <c r="E1455" s="56" t="str">
        <f t="shared" si="89"/>
        <v>-</v>
      </c>
      <c r="F1455" s="49" t="str">
        <f t="shared" si="90"/>
        <v>-</v>
      </c>
      <c r="G1455" s="49" t="str">
        <f t="shared" si="91"/>
        <v>-</v>
      </c>
      <c r="H1455" s="54" t="str">
        <f t="shared" si="92"/>
        <v>请在此位置填入税率</v>
      </c>
    </row>
    <row r="1456" s="40" customFormat="1" spans="1:8">
      <c r="A1456" s="41"/>
      <c r="B1456" s="41"/>
      <c r="C1456" s="41"/>
      <c r="D1456" s="49" t="str">
        <f>IFERROR(VLOOKUP($C1456,商品分类目录查找!$A:$B,2,0),"-")</f>
        <v>-</v>
      </c>
      <c r="E1456" s="56" t="str">
        <f t="shared" si="89"/>
        <v>-</v>
      </c>
      <c r="F1456" s="49" t="str">
        <f t="shared" si="90"/>
        <v>-</v>
      </c>
      <c r="G1456" s="49" t="str">
        <f t="shared" si="91"/>
        <v>-</v>
      </c>
      <c r="H1456" s="54" t="str">
        <f t="shared" si="92"/>
        <v>请在此位置填入税率</v>
      </c>
    </row>
    <row r="1457" s="40" customFormat="1" spans="1:8">
      <c r="A1457" s="41"/>
      <c r="B1457" s="41"/>
      <c r="C1457" s="41"/>
      <c r="D1457" s="49" t="str">
        <f>IFERROR(VLOOKUP($C1457,商品分类目录查找!$A:$B,2,0),"-")</f>
        <v>-</v>
      </c>
      <c r="E1457" s="56" t="str">
        <f t="shared" si="89"/>
        <v>-</v>
      </c>
      <c r="F1457" s="49" t="str">
        <f t="shared" si="90"/>
        <v>-</v>
      </c>
      <c r="G1457" s="49" t="str">
        <f t="shared" si="91"/>
        <v>-</v>
      </c>
      <c r="H1457" s="54" t="str">
        <f t="shared" si="92"/>
        <v>请在此位置填入税率</v>
      </c>
    </row>
    <row r="1458" s="40" customFormat="1" spans="1:8">
      <c r="A1458" s="41"/>
      <c r="B1458" s="41"/>
      <c r="C1458" s="41"/>
      <c r="D1458" s="49" t="str">
        <f>IFERROR(VLOOKUP($C1458,商品分类目录查找!$A:$B,2,0),"-")</f>
        <v>-</v>
      </c>
      <c r="E1458" s="56" t="str">
        <f t="shared" si="89"/>
        <v>-</v>
      </c>
      <c r="F1458" s="49" t="str">
        <f t="shared" si="90"/>
        <v>-</v>
      </c>
      <c r="G1458" s="49" t="str">
        <f t="shared" si="91"/>
        <v>-</v>
      </c>
      <c r="H1458" s="54" t="str">
        <f t="shared" si="92"/>
        <v>请在此位置填入税率</v>
      </c>
    </row>
    <row r="1459" s="40" customFormat="1" spans="1:8">
      <c r="A1459" s="41"/>
      <c r="B1459" s="41"/>
      <c r="C1459" s="41"/>
      <c r="D1459" s="49" t="str">
        <f>IFERROR(VLOOKUP($C1459,商品分类目录查找!$A:$B,2,0),"-")</f>
        <v>-</v>
      </c>
      <c r="E1459" s="56" t="str">
        <f t="shared" si="89"/>
        <v>-</v>
      </c>
      <c r="F1459" s="49" t="str">
        <f t="shared" si="90"/>
        <v>-</v>
      </c>
      <c r="G1459" s="49" t="str">
        <f t="shared" si="91"/>
        <v>-</v>
      </c>
      <c r="H1459" s="54" t="str">
        <f t="shared" si="92"/>
        <v>请在此位置填入税率</v>
      </c>
    </row>
    <row r="1460" s="40" customFormat="1" spans="1:8">
      <c r="A1460" s="41"/>
      <c r="B1460" s="41"/>
      <c r="C1460" s="41"/>
      <c r="D1460" s="49" t="str">
        <f>IFERROR(VLOOKUP($C1460,商品分类目录查找!$A:$B,2,0),"-")</f>
        <v>-</v>
      </c>
      <c r="E1460" s="56" t="str">
        <f t="shared" si="89"/>
        <v>-</v>
      </c>
      <c r="F1460" s="49" t="str">
        <f t="shared" si="90"/>
        <v>-</v>
      </c>
      <c r="G1460" s="49" t="str">
        <f t="shared" si="91"/>
        <v>-</v>
      </c>
      <c r="H1460" s="54" t="str">
        <f t="shared" si="92"/>
        <v>请在此位置填入税率</v>
      </c>
    </row>
    <row r="1461" s="40" customFormat="1" spans="1:8">
      <c r="A1461" s="41"/>
      <c r="B1461" s="41"/>
      <c r="C1461" s="41"/>
      <c r="D1461" s="49" t="str">
        <f>IFERROR(VLOOKUP($C1461,商品分类目录查找!$A:$B,2,0),"-")</f>
        <v>-</v>
      </c>
      <c r="E1461" s="56" t="str">
        <f t="shared" si="89"/>
        <v>-</v>
      </c>
      <c r="F1461" s="49" t="str">
        <f t="shared" si="90"/>
        <v>-</v>
      </c>
      <c r="G1461" s="49" t="str">
        <f t="shared" si="91"/>
        <v>-</v>
      </c>
      <c r="H1461" s="54" t="str">
        <f t="shared" si="92"/>
        <v>请在此位置填入税率</v>
      </c>
    </row>
    <row r="1462" s="40" customFormat="1" spans="1:8">
      <c r="A1462" s="41"/>
      <c r="B1462" s="41"/>
      <c r="C1462" s="41"/>
      <c r="D1462" s="49" t="str">
        <f>IFERROR(VLOOKUP($C1462,商品分类目录查找!$A:$B,2,0),"-")</f>
        <v>-</v>
      </c>
      <c r="E1462" s="56" t="str">
        <f t="shared" si="89"/>
        <v>-</v>
      </c>
      <c r="F1462" s="49" t="str">
        <f t="shared" si="90"/>
        <v>-</v>
      </c>
      <c r="G1462" s="49" t="str">
        <f t="shared" si="91"/>
        <v>-</v>
      </c>
      <c r="H1462" s="54" t="str">
        <f t="shared" si="92"/>
        <v>请在此位置填入税率</v>
      </c>
    </row>
    <row r="1463" s="40" customFormat="1" spans="1:8">
      <c r="A1463" s="41"/>
      <c r="B1463" s="41"/>
      <c r="C1463" s="41"/>
      <c r="D1463" s="49" t="str">
        <f>IFERROR(VLOOKUP($C1463,商品分类目录查找!$A:$B,2,0),"-")</f>
        <v>-</v>
      </c>
      <c r="E1463" s="56" t="str">
        <f t="shared" si="89"/>
        <v>-</v>
      </c>
      <c r="F1463" s="49" t="str">
        <f t="shared" si="90"/>
        <v>-</v>
      </c>
      <c r="G1463" s="49" t="str">
        <f t="shared" si="91"/>
        <v>-</v>
      </c>
      <c r="H1463" s="54" t="str">
        <f t="shared" si="92"/>
        <v>请在此位置填入税率</v>
      </c>
    </row>
    <row r="1464" s="40" customFormat="1" spans="1:8">
      <c r="A1464" s="41"/>
      <c r="B1464" s="41"/>
      <c r="C1464" s="41"/>
      <c r="D1464" s="49" t="str">
        <f>IFERROR(VLOOKUP($C1464,商品分类目录查找!$A:$B,2,0),"-")</f>
        <v>-</v>
      </c>
      <c r="E1464" s="56" t="str">
        <f t="shared" si="89"/>
        <v>-</v>
      </c>
      <c r="F1464" s="49" t="str">
        <f t="shared" si="90"/>
        <v>-</v>
      </c>
      <c r="G1464" s="49" t="str">
        <f t="shared" si="91"/>
        <v>-</v>
      </c>
      <c r="H1464" s="54" t="str">
        <f t="shared" si="92"/>
        <v>请在此位置填入税率</v>
      </c>
    </row>
    <row r="1465" s="40" customFormat="1" spans="1:8">
      <c r="A1465" s="41"/>
      <c r="B1465" s="41"/>
      <c r="C1465" s="41"/>
      <c r="D1465" s="49" t="str">
        <f>IFERROR(VLOOKUP($C1465,商品分类目录查找!$A:$B,2,0),"-")</f>
        <v>-</v>
      </c>
      <c r="E1465" s="56" t="str">
        <f t="shared" si="89"/>
        <v>-</v>
      </c>
      <c r="F1465" s="49" t="str">
        <f t="shared" si="90"/>
        <v>-</v>
      </c>
      <c r="G1465" s="49" t="str">
        <f t="shared" si="91"/>
        <v>-</v>
      </c>
      <c r="H1465" s="54" t="str">
        <f t="shared" si="92"/>
        <v>请在此位置填入税率</v>
      </c>
    </row>
    <row r="1466" s="40" customFormat="1" spans="1:8">
      <c r="A1466" s="41"/>
      <c r="B1466" s="41"/>
      <c r="C1466" s="41"/>
      <c r="D1466" s="49" t="str">
        <f>IFERROR(VLOOKUP($C1466,商品分类目录查找!$A:$B,2,0),"-")</f>
        <v>-</v>
      </c>
      <c r="E1466" s="56" t="str">
        <f t="shared" si="89"/>
        <v>-</v>
      </c>
      <c r="F1466" s="49" t="str">
        <f t="shared" si="90"/>
        <v>-</v>
      </c>
      <c r="G1466" s="49" t="str">
        <f t="shared" si="91"/>
        <v>-</v>
      </c>
      <c r="H1466" s="54" t="str">
        <f t="shared" si="92"/>
        <v>请在此位置填入税率</v>
      </c>
    </row>
    <row r="1467" s="40" customFormat="1" spans="1:8">
      <c r="A1467" s="41"/>
      <c r="B1467" s="41"/>
      <c r="C1467" s="41"/>
      <c r="D1467" s="49" t="str">
        <f>IFERROR(VLOOKUP($C1467,商品分类目录查找!$A:$B,2,0),"-")</f>
        <v>-</v>
      </c>
      <c r="E1467" s="56" t="str">
        <f t="shared" si="89"/>
        <v>-</v>
      </c>
      <c r="F1467" s="49" t="str">
        <f t="shared" si="90"/>
        <v>-</v>
      </c>
      <c r="G1467" s="49" t="str">
        <f t="shared" si="91"/>
        <v>-</v>
      </c>
      <c r="H1467" s="54" t="str">
        <f t="shared" si="92"/>
        <v>请在此位置填入税率</v>
      </c>
    </row>
    <row r="1468" s="40" customFormat="1" spans="1:8">
      <c r="A1468" s="41"/>
      <c r="B1468" s="41"/>
      <c r="C1468" s="41"/>
      <c r="D1468" s="49" t="str">
        <f>IFERROR(VLOOKUP($C1468,商品分类目录查找!$A:$B,2,0),"-")</f>
        <v>-</v>
      </c>
      <c r="E1468" s="56" t="str">
        <f t="shared" si="89"/>
        <v>-</v>
      </c>
      <c r="F1468" s="49" t="str">
        <f t="shared" si="90"/>
        <v>-</v>
      </c>
      <c r="G1468" s="49" t="str">
        <f t="shared" si="91"/>
        <v>-</v>
      </c>
      <c r="H1468" s="54" t="str">
        <f t="shared" si="92"/>
        <v>请在此位置填入税率</v>
      </c>
    </row>
    <row r="1469" s="40" customFormat="1" spans="1:8">
      <c r="A1469" s="41"/>
      <c r="B1469" s="41"/>
      <c r="C1469" s="41"/>
      <c r="D1469" s="49" t="str">
        <f>IFERROR(VLOOKUP($C1469,商品分类目录查找!$A:$B,2,0),"-")</f>
        <v>-</v>
      </c>
      <c r="E1469" s="56" t="str">
        <f t="shared" si="89"/>
        <v>-</v>
      </c>
      <c r="F1469" s="49" t="str">
        <f t="shared" si="90"/>
        <v>-</v>
      </c>
      <c r="G1469" s="49" t="str">
        <f t="shared" si="91"/>
        <v>-</v>
      </c>
      <c r="H1469" s="54" t="str">
        <f t="shared" si="92"/>
        <v>请在此位置填入税率</v>
      </c>
    </row>
    <row r="1470" s="40" customFormat="1" spans="1:8">
      <c r="A1470" s="41"/>
      <c r="B1470" s="41"/>
      <c r="C1470" s="41"/>
      <c r="D1470" s="49" t="str">
        <f>IFERROR(VLOOKUP($C1470,商品分类目录查找!$A:$B,2,0),"-")</f>
        <v>-</v>
      </c>
      <c r="E1470" s="56" t="str">
        <f t="shared" si="89"/>
        <v>-</v>
      </c>
      <c r="F1470" s="49" t="str">
        <f t="shared" si="90"/>
        <v>-</v>
      </c>
      <c r="G1470" s="49" t="str">
        <f t="shared" si="91"/>
        <v>-</v>
      </c>
      <c r="H1470" s="54" t="str">
        <f t="shared" si="92"/>
        <v>请在此位置填入税率</v>
      </c>
    </row>
    <row r="1471" s="40" customFormat="1" spans="1:8">
      <c r="A1471" s="41"/>
      <c r="B1471" s="41"/>
      <c r="C1471" s="41"/>
      <c r="D1471" s="49" t="str">
        <f>IFERROR(VLOOKUP($C1471,商品分类目录查找!$A:$B,2,0),"-")</f>
        <v>-</v>
      </c>
      <c r="E1471" s="56" t="str">
        <f t="shared" si="89"/>
        <v>-</v>
      </c>
      <c r="F1471" s="49" t="str">
        <f t="shared" si="90"/>
        <v>-</v>
      </c>
      <c r="G1471" s="49" t="str">
        <f t="shared" si="91"/>
        <v>-</v>
      </c>
      <c r="H1471" s="54" t="str">
        <f t="shared" si="92"/>
        <v>请在此位置填入税率</v>
      </c>
    </row>
    <row r="1472" s="40" customFormat="1" spans="1:8">
      <c r="A1472" s="41"/>
      <c r="B1472" s="41"/>
      <c r="C1472" s="41"/>
      <c r="D1472" s="49" t="str">
        <f>IFERROR(VLOOKUP($C1472,商品分类目录查找!$A:$B,2,0),"-")</f>
        <v>-</v>
      </c>
      <c r="E1472" s="56" t="str">
        <f t="shared" si="89"/>
        <v>-</v>
      </c>
      <c r="F1472" s="49" t="str">
        <f t="shared" si="90"/>
        <v>-</v>
      </c>
      <c r="G1472" s="49" t="str">
        <f t="shared" si="91"/>
        <v>-</v>
      </c>
      <c r="H1472" s="54" t="str">
        <f t="shared" si="92"/>
        <v>请在此位置填入税率</v>
      </c>
    </row>
    <row r="1473" s="40" customFormat="1" spans="1:8">
      <c r="A1473" s="41"/>
      <c r="B1473" s="41"/>
      <c r="C1473" s="41"/>
      <c r="D1473" s="49" t="str">
        <f>IFERROR(VLOOKUP($C1473,商品分类目录查找!$A:$B,2,0),"-")</f>
        <v>-</v>
      </c>
      <c r="E1473" s="56" t="str">
        <f t="shared" si="89"/>
        <v>-</v>
      </c>
      <c r="F1473" s="49" t="str">
        <f t="shared" si="90"/>
        <v>-</v>
      </c>
      <c r="G1473" s="49" t="str">
        <f t="shared" si="91"/>
        <v>-</v>
      </c>
      <c r="H1473" s="54" t="str">
        <f t="shared" si="92"/>
        <v>请在此位置填入税率</v>
      </c>
    </row>
    <row r="1474" s="40" customFormat="1" spans="1:8">
      <c r="A1474" s="41"/>
      <c r="B1474" s="41"/>
      <c r="C1474" s="41"/>
      <c r="D1474" s="49" t="str">
        <f>IFERROR(VLOOKUP($C1474,商品分类目录查找!$A:$B,2,0),"-")</f>
        <v>-</v>
      </c>
      <c r="E1474" s="56" t="str">
        <f t="shared" ref="E1474:E1537" si="93">LEFT(D1474,4)</f>
        <v>-</v>
      </c>
      <c r="F1474" s="49" t="str">
        <f t="shared" ref="F1474:F1537" si="94">LEFT($D1474,3)</f>
        <v>-</v>
      </c>
      <c r="G1474" s="49" t="str">
        <f t="shared" ref="G1474:G1537" si="95">LEFT($D1474,2)</f>
        <v>-</v>
      </c>
      <c r="H1474" s="54" t="str">
        <f t="shared" si="92"/>
        <v>请在此位置填入税率</v>
      </c>
    </row>
    <row r="1475" s="40" customFormat="1" spans="1:8">
      <c r="A1475" s="41"/>
      <c r="B1475" s="41"/>
      <c r="C1475" s="41"/>
      <c r="D1475" s="49" t="str">
        <f>IFERROR(VLOOKUP($C1475,商品分类目录查找!$A:$B,2,0),"-")</f>
        <v>-</v>
      </c>
      <c r="E1475" s="56" t="str">
        <f t="shared" si="93"/>
        <v>-</v>
      </c>
      <c r="F1475" s="49" t="str">
        <f t="shared" si="94"/>
        <v>-</v>
      </c>
      <c r="G1475" s="49" t="str">
        <f t="shared" si="95"/>
        <v>-</v>
      </c>
      <c r="H1475" s="54" t="str">
        <f t="shared" si="92"/>
        <v>请在此位置填入税率</v>
      </c>
    </row>
    <row r="1476" s="40" customFormat="1" spans="1:8">
      <c r="A1476" s="41"/>
      <c r="B1476" s="41"/>
      <c r="C1476" s="41"/>
      <c r="D1476" s="49" t="str">
        <f>IFERROR(VLOOKUP($C1476,商品分类目录查找!$A:$B,2,0),"-")</f>
        <v>-</v>
      </c>
      <c r="E1476" s="56" t="str">
        <f t="shared" si="93"/>
        <v>-</v>
      </c>
      <c r="F1476" s="49" t="str">
        <f t="shared" si="94"/>
        <v>-</v>
      </c>
      <c r="G1476" s="49" t="str">
        <f t="shared" si="95"/>
        <v>-</v>
      </c>
      <c r="H1476" s="54" t="str">
        <f t="shared" si="92"/>
        <v>请在此位置填入税率</v>
      </c>
    </row>
    <row r="1477" s="40" customFormat="1" spans="1:8">
      <c r="A1477" s="41"/>
      <c r="B1477" s="41"/>
      <c r="C1477" s="41"/>
      <c r="D1477" s="49" t="str">
        <f>IFERROR(VLOOKUP($C1477,商品分类目录查找!$A:$B,2,0),"-")</f>
        <v>-</v>
      </c>
      <c r="E1477" s="56" t="str">
        <f t="shared" si="93"/>
        <v>-</v>
      </c>
      <c r="F1477" s="49" t="str">
        <f t="shared" si="94"/>
        <v>-</v>
      </c>
      <c r="G1477" s="49" t="str">
        <f t="shared" si="95"/>
        <v>-</v>
      </c>
      <c r="H1477" s="54" t="str">
        <f t="shared" si="92"/>
        <v>请在此位置填入税率</v>
      </c>
    </row>
    <row r="1478" s="40" customFormat="1" spans="1:8">
      <c r="A1478" s="41"/>
      <c r="B1478" s="41"/>
      <c r="C1478" s="41"/>
      <c r="D1478" s="49" t="str">
        <f>IFERROR(VLOOKUP($C1478,商品分类目录查找!$A:$B,2,0),"-")</f>
        <v>-</v>
      </c>
      <c r="E1478" s="56" t="str">
        <f t="shared" si="93"/>
        <v>-</v>
      </c>
      <c r="F1478" s="49" t="str">
        <f t="shared" si="94"/>
        <v>-</v>
      </c>
      <c r="G1478" s="49" t="str">
        <f t="shared" si="95"/>
        <v>-</v>
      </c>
      <c r="H1478" s="54" t="str">
        <f t="shared" si="92"/>
        <v>请在此位置填入税率</v>
      </c>
    </row>
    <row r="1479" s="40" customFormat="1" spans="1:8">
      <c r="A1479" s="41"/>
      <c r="B1479" s="41"/>
      <c r="C1479" s="41"/>
      <c r="D1479" s="49" t="str">
        <f>IFERROR(VLOOKUP($C1479,商品分类目录查找!$A:$B,2,0),"-")</f>
        <v>-</v>
      </c>
      <c r="E1479" s="56" t="str">
        <f t="shared" si="93"/>
        <v>-</v>
      </c>
      <c r="F1479" s="49" t="str">
        <f t="shared" si="94"/>
        <v>-</v>
      </c>
      <c r="G1479" s="49" t="str">
        <f t="shared" si="95"/>
        <v>-</v>
      </c>
      <c r="H1479" s="54" t="str">
        <f t="shared" si="92"/>
        <v>请在此位置填入税率</v>
      </c>
    </row>
    <row r="1480" s="40" customFormat="1" spans="1:8">
      <c r="A1480" s="41"/>
      <c r="B1480" s="41"/>
      <c r="C1480" s="41"/>
      <c r="D1480" s="49" t="str">
        <f>IFERROR(VLOOKUP($C1480,商品分类目录查找!$A:$B,2,0),"-")</f>
        <v>-</v>
      </c>
      <c r="E1480" s="56" t="str">
        <f t="shared" si="93"/>
        <v>-</v>
      </c>
      <c r="F1480" s="49" t="str">
        <f t="shared" si="94"/>
        <v>-</v>
      </c>
      <c r="G1480" s="49" t="str">
        <f t="shared" si="95"/>
        <v>-</v>
      </c>
      <c r="H1480" s="54" t="str">
        <f t="shared" si="92"/>
        <v>请在此位置填入税率</v>
      </c>
    </row>
    <row r="1481" s="40" customFormat="1" spans="1:8">
      <c r="A1481" s="41"/>
      <c r="B1481" s="41"/>
      <c r="C1481" s="41"/>
      <c r="D1481" s="49" t="str">
        <f>IFERROR(VLOOKUP($C1481,商品分类目录查找!$A:$B,2,0),"-")</f>
        <v>-</v>
      </c>
      <c r="E1481" s="56" t="str">
        <f t="shared" si="93"/>
        <v>-</v>
      </c>
      <c r="F1481" s="49" t="str">
        <f t="shared" si="94"/>
        <v>-</v>
      </c>
      <c r="G1481" s="49" t="str">
        <f t="shared" si="95"/>
        <v>-</v>
      </c>
      <c r="H1481" s="54" t="str">
        <f t="shared" si="92"/>
        <v>请在此位置填入税率</v>
      </c>
    </row>
    <row r="1482" s="40" customFormat="1" spans="1:8">
      <c r="A1482" s="41"/>
      <c r="B1482" s="41"/>
      <c r="C1482" s="41"/>
      <c r="D1482" s="49" t="str">
        <f>IFERROR(VLOOKUP($C1482,商品分类目录查找!$A:$B,2,0),"-")</f>
        <v>-</v>
      </c>
      <c r="E1482" s="56" t="str">
        <f t="shared" si="93"/>
        <v>-</v>
      </c>
      <c r="F1482" s="49" t="str">
        <f t="shared" si="94"/>
        <v>-</v>
      </c>
      <c r="G1482" s="49" t="str">
        <f t="shared" si="95"/>
        <v>-</v>
      </c>
      <c r="H1482" s="54" t="str">
        <f t="shared" si="92"/>
        <v>请在此位置填入税率</v>
      </c>
    </row>
    <row r="1483" s="40" customFormat="1" spans="1:8">
      <c r="A1483" s="41"/>
      <c r="B1483" s="41"/>
      <c r="C1483" s="41"/>
      <c r="D1483" s="49" t="str">
        <f>IFERROR(VLOOKUP($C1483,商品分类目录查找!$A:$B,2,0),"-")</f>
        <v>-</v>
      </c>
      <c r="E1483" s="56" t="str">
        <f t="shared" si="93"/>
        <v>-</v>
      </c>
      <c r="F1483" s="49" t="str">
        <f t="shared" si="94"/>
        <v>-</v>
      </c>
      <c r="G1483" s="49" t="str">
        <f t="shared" si="95"/>
        <v>-</v>
      </c>
      <c r="H1483" s="54" t="str">
        <f t="shared" si="92"/>
        <v>请在此位置填入税率</v>
      </c>
    </row>
    <row r="1484" s="40" customFormat="1" spans="1:8">
      <c r="A1484" s="41"/>
      <c r="B1484" s="41"/>
      <c r="C1484" s="41"/>
      <c r="D1484" s="49" t="str">
        <f>IFERROR(VLOOKUP($C1484,商品分类目录查找!$A:$B,2,0),"-")</f>
        <v>-</v>
      </c>
      <c r="E1484" s="56" t="str">
        <f t="shared" si="93"/>
        <v>-</v>
      </c>
      <c r="F1484" s="49" t="str">
        <f t="shared" si="94"/>
        <v>-</v>
      </c>
      <c r="G1484" s="49" t="str">
        <f t="shared" si="95"/>
        <v>-</v>
      </c>
      <c r="H1484" s="54" t="str">
        <f t="shared" si="92"/>
        <v>请在此位置填入税率</v>
      </c>
    </row>
    <row r="1485" s="40" customFormat="1" spans="1:8">
      <c r="A1485" s="41"/>
      <c r="B1485" s="41"/>
      <c r="C1485" s="41"/>
      <c r="D1485" s="49" t="str">
        <f>IFERROR(VLOOKUP($C1485,商品分类目录查找!$A:$B,2,0),"-")</f>
        <v>-</v>
      </c>
      <c r="E1485" s="56" t="str">
        <f t="shared" si="93"/>
        <v>-</v>
      </c>
      <c r="F1485" s="49" t="str">
        <f t="shared" si="94"/>
        <v>-</v>
      </c>
      <c r="G1485" s="49" t="str">
        <f t="shared" si="95"/>
        <v>-</v>
      </c>
      <c r="H1485" s="54" t="str">
        <f t="shared" si="92"/>
        <v>请在此位置填入税率</v>
      </c>
    </row>
    <row r="1486" s="40" customFormat="1" spans="1:8">
      <c r="A1486" s="41"/>
      <c r="B1486" s="41"/>
      <c r="C1486" s="41"/>
      <c r="D1486" s="49" t="str">
        <f>IFERROR(VLOOKUP($C1486,商品分类目录查找!$A:$B,2,0),"-")</f>
        <v>-</v>
      </c>
      <c r="E1486" s="56" t="str">
        <f t="shared" si="93"/>
        <v>-</v>
      </c>
      <c r="F1486" s="49" t="str">
        <f t="shared" si="94"/>
        <v>-</v>
      </c>
      <c r="G1486" s="49" t="str">
        <f t="shared" si="95"/>
        <v>-</v>
      </c>
      <c r="H1486" s="54" t="str">
        <f t="shared" si="92"/>
        <v>请在此位置填入税率</v>
      </c>
    </row>
    <row r="1487" s="40" customFormat="1" spans="1:8">
      <c r="A1487" s="41"/>
      <c r="B1487" s="41"/>
      <c r="C1487" s="41"/>
      <c r="D1487" s="49" t="str">
        <f>IFERROR(VLOOKUP($C1487,商品分类目录查找!$A:$B,2,0),"-")</f>
        <v>-</v>
      </c>
      <c r="E1487" s="56" t="str">
        <f t="shared" si="93"/>
        <v>-</v>
      </c>
      <c r="F1487" s="49" t="str">
        <f t="shared" si="94"/>
        <v>-</v>
      </c>
      <c r="G1487" s="49" t="str">
        <f t="shared" si="95"/>
        <v>-</v>
      </c>
      <c r="H1487" s="54" t="str">
        <f t="shared" ref="H1487:H1550" si="96">IF(B1487="","请在此位置填入税率","-")</f>
        <v>请在此位置填入税率</v>
      </c>
    </row>
    <row r="1488" s="40" customFormat="1" spans="1:8">
      <c r="A1488" s="41"/>
      <c r="B1488" s="41"/>
      <c r="C1488" s="41"/>
      <c r="D1488" s="49" t="str">
        <f>IFERROR(VLOOKUP($C1488,商品分类目录查找!$A:$B,2,0),"-")</f>
        <v>-</v>
      </c>
      <c r="E1488" s="56" t="str">
        <f t="shared" si="93"/>
        <v>-</v>
      </c>
      <c r="F1488" s="49" t="str">
        <f t="shared" si="94"/>
        <v>-</v>
      </c>
      <c r="G1488" s="49" t="str">
        <f t="shared" si="95"/>
        <v>-</v>
      </c>
      <c r="H1488" s="54" t="str">
        <f t="shared" si="96"/>
        <v>请在此位置填入税率</v>
      </c>
    </row>
    <row r="1489" s="40" customFormat="1" spans="1:8">
      <c r="A1489" s="41"/>
      <c r="B1489" s="41"/>
      <c r="C1489" s="41"/>
      <c r="D1489" s="49" t="str">
        <f>IFERROR(VLOOKUP($C1489,商品分类目录查找!$A:$B,2,0),"-")</f>
        <v>-</v>
      </c>
      <c r="E1489" s="56" t="str">
        <f t="shared" si="93"/>
        <v>-</v>
      </c>
      <c r="F1489" s="49" t="str">
        <f t="shared" si="94"/>
        <v>-</v>
      </c>
      <c r="G1489" s="49" t="str">
        <f t="shared" si="95"/>
        <v>-</v>
      </c>
      <c r="H1489" s="54" t="str">
        <f t="shared" si="96"/>
        <v>请在此位置填入税率</v>
      </c>
    </row>
    <row r="1490" s="40" customFormat="1" spans="1:8">
      <c r="A1490" s="41"/>
      <c r="B1490" s="41"/>
      <c r="C1490" s="41"/>
      <c r="D1490" s="49" t="str">
        <f>IFERROR(VLOOKUP($C1490,商品分类目录查找!$A:$B,2,0),"-")</f>
        <v>-</v>
      </c>
      <c r="E1490" s="56" t="str">
        <f t="shared" si="93"/>
        <v>-</v>
      </c>
      <c r="F1490" s="49" t="str">
        <f t="shared" si="94"/>
        <v>-</v>
      </c>
      <c r="G1490" s="49" t="str">
        <f t="shared" si="95"/>
        <v>-</v>
      </c>
      <c r="H1490" s="54" t="str">
        <f t="shared" si="96"/>
        <v>请在此位置填入税率</v>
      </c>
    </row>
    <row r="1491" s="40" customFormat="1" spans="1:8">
      <c r="A1491" s="41"/>
      <c r="B1491" s="41"/>
      <c r="C1491" s="41"/>
      <c r="D1491" s="49" t="str">
        <f>IFERROR(VLOOKUP($C1491,商品分类目录查找!$A:$B,2,0),"-")</f>
        <v>-</v>
      </c>
      <c r="E1491" s="56" t="str">
        <f t="shared" si="93"/>
        <v>-</v>
      </c>
      <c r="F1491" s="49" t="str">
        <f t="shared" si="94"/>
        <v>-</v>
      </c>
      <c r="G1491" s="49" t="str">
        <f t="shared" si="95"/>
        <v>-</v>
      </c>
      <c r="H1491" s="54" t="str">
        <f t="shared" si="96"/>
        <v>请在此位置填入税率</v>
      </c>
    </row>
    <row r="1492" s="40" customFormat="1" spans="1:8">
      <c r="A1492" s="41"/>
      <c r="B1492" s="41"/>
      <c r="C1492" s="41"/>
      <c r="D1492" s="49" t="str">
        <f>IFERROR(VLOOKUP($C1492,商品分类目录查找!$A:$B,2,0),"-")</f>
        <v>-</v>
      </c>
      <c r="E1492" s="56" t="str">
        <f t="shared" si="93"/>
        <v>-</v>
      </c>
      <c r="F1492" s="49" t="str">
        <f t="shared" si="94"/>
        <v>-</v>
      </c>
      <c r="G1492" s="49" t="str">
        <f t="shared" si="95"/>
        <v>-</v>
      </c>
      <c r="H1492" s="54" t="str">
        <f t="shared" si="96"/>
        <v>请在此位置填入税率</v>
      </c>
    </row>
    <row r="1493" s="40" customFormat="1" spans="1:8">
      <c r="A1493" s="41"/>
      <c r="B1493" s="41"/>
      <c r="C1493" s="41"/>
      <c r="D1493" s="49" t="str">
        <f>IFERROR(VLOOKUP($C1493,商品分类目录查找!$A:$B,2,0),"-")</f>
        <v>-</v>
      </c>
      <c r="E1493" s="56" t="str">
        <f t="shared" si="93"/>
        <v>-</v>
      </c>
      <c r="F1493" s="49" t="str">
        <f t="shared" si="94"/>
        <v>-</v>
      </c>
      <c r="G1493" s="49" t="str">
        <f t="shared" si="95"/>
        <v>-</v>
      </c>
      <c r="H1493" s="54" t="str">
        <f t="shared" si="96"/>
        <v>请在此位置填入税率</v>
      </c>
    </row>
    <row r="1494" s="40" customFormat="1" spans="1:8">
      <c r="A1494" s="41"/>
      <c r="B1494" s="41"/>
      <c r="C1494" s="41"/>
      <c r="D1494" s="49" t="str">
        <f>IFERROR(VLOOKUP($C1494,商品分类目录查找!$A:$B,2,0),"-")</f>
        <v>-</v>
      </c>
      <c r="E1494" s="56" t="str">
        <f t="shared" si="93"/>
        <v>-</v>
      </c>
      <c r="F1494" s="49" t="str">
        <f t="shared" si="94"/>
        <v>-</v>
      </c>
      <c r="G1494" s="49" t="str">
        <f t="shared" si="95"/>
        <v>-</v>
      </c>
      <c r="H1494" s="54" t="str">
        <f t="shared" si="96"/>
        <v>请在此位置填入税率</v>
      </c>
    </row>
    <row r="1495" s="40" customFormat="1" spans="1:8">
      <c r="A1495" s="41"/>
      <c r="B1495" s="41"/>
      <c r="C1495" s="41"/>
      <c r="D1495" s="49" t="str">
        <f>IFERROR(VLOOKUP($C1495,商品分类目录查找!$A:$B,2,0),"-")</f>
        <v>-</v>
      </c>
      <c r="E1495" s="56" t="str">
        <f t="shared" si="93"/>
        <v>-</v>
      </c>
      <c r="F1495" s="49" t="str">
        <f t="shared" si="94"/>
        <v>-</v>
      </c>
      <c r="G1495" s="49" t="str">
        <f t="shared" si="95"/>
        <v>-</v>
      </c>
      <c r="H1495" s="54" t="str">
        <f t="shared" si="96"/>
        <v>请在此位置填入税率</v>
      </c>
    </row>
    <row r="1496" s="40" customFormat="1" spans="1:8">
      <c r="A1496" s="41"/>
      <c r="B1496" s="41"/>
      <c r="C1496" s="41"/>
      <c r="D1496" s="49" t="str">
        <f>IFERROR(VLOOKUP($C1496,商品分类目录查找!$A:$B,2,0),"-")</f>
        <v>-</v>
      </c>
      <c r="E1496" s="56" t="str">
        <f t="shared" si="93"/>
        <v>-</v>
      </c>
      <c r="F1496" s="49" t="str">
        <f t="shared" si="94"/>
        <v>-</v>
      </c>
      <c r="G1496" s="49" t="str">
        <f t="shared" si="95"/>
        <v>-</v>
      </c>
      <c r="H1496" s="54" t="str">
        <f t="shared" si="96"/>
        <v>请在此位置填入税率</v>
      </c>
    </row>
    <row r="1497" s="40" customFormat="1" spans="1:8">
      <c r="A1497" s="41"/>
      <c r="B1497" s="41"/>
      <c r="C1497" s="41"/>
      <c r="D1497" s="49" t="str">
        <f>IFERROR(VLOOKUP($C1497,商品分类目录查找!$A:$B,2,0),"-")</f>
        <v>-</v>
      </c>
      <c r="E1497" s="56" t="str">
        <f t="shared" si="93"/>
        <v>-</v>
      </c>
      <c r="F1497" s="49" t="str">
        <f t="shared" si="94"/>
        <v>-</v>
      </c>
      <c r="G1497" s="49" t="str">
        <f t="shared" si="95"/>
        <v>-</v>
      </c>
      <c r="H1497" s="54" t="str">
        <f t="shared" si="96"/>
        <v>请在此位置填入税率</v>
      </c>
    </row>
    <row r="1498" s="40" customFormat="1" spans="1:8">
      <c r="A1498" s="41"/>
      <c r="B1498" s="41"/>
      <c r="C1498" s="41"/>
      <c r="D1498" s="49" t="str">
        <f>IFERROR(VLOOKUP($C1498,商品分类目录查找!$A:$B,2,0),"-")</f>
        <v>-</v>
      </c>
      <c r="E1498" s="56" t="str">
        <f t="shared" si="93"/>
        <v>-</v>
      </c>
      <c r="F1498" s="49" t="str">
        <f t="shared" si="94"/>
        <v>-</v>
      </c>
      <c r="G1498" s="49" t="str">
        <f t="shared" si="95"/>
        <v>-</v>
      </c>
      <c r="H1498" s="54" t="str">
        <f t="shared" si="96"/>
        <v>请在此位置填入税率</v>
      </c>
    </row>
    <row r="1499" s="40" customFormat="1" spans="1:8">
      <c r="A1499" s="41"/>
      <c r="B1499" s="41"/>
      <c r="C1499" s="41"/>
      <c r="D1499" s="49" t="str">
        <f>IFERROR(VLOOKUP($C1499,商品分类目录查找!$A:$B,2,0),"-")</f>
        <v>-</v>
      </c>
      <c r="E1499" s="56" t="str">
        <f t="shared" si="93"/>
        <v>-</v>
      </c>
      <c r="F1499" s="49" t="str">
        <f t="shared" si="94"/>
        <v>-</v>
      </c>
      <c r="G1499" s="49" t="str">
        <f t="shared" si="95"/>
        <v>-</v>
      </c>
      <c r="H1499" s="54" t="str">
        <f t="shared" si="96"/>
        <v>请在此位置填入税率</v>
      </c>
    </row>
    <row r="1500" s="40" customFormat="1" spans="1:8">
      <c r="A1500" s="41"/>
      <c r="B1500" s="41"/>
      <c r="C1500" s="41"/>
      <c r="D1500" s="49" t="str">
        <f>IFERROR(VLOOKUP($C1500,商品分类目录查找!$A:$B,2,0),"-")</f>
        <v>-</v>
      </c>
      <c r="E1500" s="56" t="str">
        <f t="shared" si="93"/>
        <v>-</v>
      </c>
      <c r="F1500" s="49" t="str">
        <f t="shared" si="94"/>
        <v>-</v>
      </c>
      <c r="G1500" s="49" t="str">
        <f t="shared" si="95"/>
        <v>-</v>
      </c>
      <c r="H1500" s="54" t="str">
        <f t="shared" si="96"/>
        <v>请在此位置填入税率</v>
      </c>
    </row>
    <row r="1501" s="40" customFormat="1" spans="1:8">
      <c r="A1501" s="41"/>
      <c r="B1501" s="41"/>
      <c r="C1501" s="41"/>
      <c r="D1501" s="49" t="str">
        <f>IFERROR(VLOOKUP($C1501,商品分类目录查找!$A:$B,2,0),"-")</f>
        <v>-</v>
      </c>
      <c r="E1501" s="56" t="str">
        <f t="shared" si="93"/>
        <v>-</v>
      </c>
      <c r="F1501" s="49" t="str">
        <f t="shared" si="94"/>
        <v>-</v>
      </c>
      <c r="G1501" s="49" t="str">
        <f t="shared" si="95"/>
        <v>-</v>
      </c>
      <c r="H1501" s="54" t="str">
        <f t="shared" si="96"/>
        <v>请在此位置填入税率</v>
      </c>
    </row>
    <row r="1502" s="40" customFormat="1" spans="1:8">
      <c r="A1502" s="41"/>
      <c r="B1502" s="41"/>
      <c r="C1502" s="41"/>
      <c r="D1502" s="49" t="str">
        <f>IFERROR(VLOOKUP($C1502,商品分类目录查找!$A:$B,2,0),"-")</f>
        <v>-</v>
      </c>
      <c r="E1502" s="56" t="str">
        <f t="shared" si="93"/>
        <v>-</v>
      </c>
      <c r="F1502" s="49" t="str">
        <f t="shared" si="94"/>
        <v>-</v>
      </c>
      <c r="G1502" s="49" t="str">
        <f t="shared" si="95"/>
        <v>-</v>
      </c>
      <c r="H1502" s="54" t="str">
        <f t="shared" si="96"/>
        <v>请在此位置填入税率</v>
      </c>
    </row>
    <row r="1503" s="40" customFormat="1" spans="1:8">
      <c r="A1503" s="41"/>
      <c r="B1503" s="41"/>
      <c r="C1503" s="41"/>
      <c r="D1503" s="49" t="str">
        <f>IFERROR(VLOOKUP($C1503,商品分类目录查找!$A:$B,2,0),"-")</f>
        <v>-</v>
      </c>
      <c r="E1503" s="56" t="str">
        <f t="shared" si="93"/>
        <v>-</v>
      </c>
      <c r="F1503" s="49" t="str">
        <f t="shared" si="94"/>
        <v>-</v>
      </c>
      <c r="G1503" s="49" t="str">
        <f t="shared" si="95"/>
        <v>-</v>
      </c>
      <c r="H1503" s="54" t="str">
        <f t="shared" si="96"/>
        <v>请在此位置填入税率</v>
      </c>
    </row>
    <row r="1504" s="40" customFormat="1" spans="1:8">
      <c r="A1504" s="41"/>
      <c r="B1504" s="41"/>
      <c r="C1504" s="41"/>
      <c r="D1504" s="49" t="str">
        <f>IFERROR(VLOOKUP($C1504,商品分类目录查找!$A:$B,2,0),"-")</f>
        <v>-</v>
      </c>
      <c r="E1504" s="56" t="str">
        <f t="shared" si="93"/>
        <v>-</v>
      </c>
      <c r="F1504" s="49" t="str">
        <f t="shared" si="94"/>
        <v>-</v>
      </c>
      <c r="G1504" s="49" t="str">
        <f t="shared" si="95"/>
        <v>-</v>
      </c>
      <c r="H1504" s="54" t="str">
        <f t="shared" si="96"/>
        <v>请在此位置填入税率</v>
      </c>
    </row>
    <row r="1505" s="40" customFormat="1" spans="1:8">
      <c r="A1505" s="41"/>
      <c r="B1505" s="41"/>
      <c r="C1505" s="41"/>
      <c r="D1505" s="49" t="str">
        <f>IFERROR(VLOOKUP($C1505,商品分类目录查找!$A:$B,2,0),"-")</f>
        <v>-</v>
      </c>
      <c r="E1505" s="56" t="str">
        <f t="shared" si="93"/>
        <v>-</v>
      </c>
      <c r="F1505" s="49" t="str">
        <f t="shared" si="94"/>
        <v>-</v>
      </c>
      <c r="G1505" s="49" t="str">
        <f t="shared" si="95"/>
        <v>-</v>
      </c>
      <c r="H1505" s="54" t="str">
        <f t="shared" si="96"/>
        <v>请在此位置填入税率</v>
      </c>
    </row>
    <row r="1506" s="40" customFormat="1" spans="1:8">
      <c r="A1506" s="41"/>
      <c r="B1506" s="41"/>
      <c r="C1506" s="41"/>
      <c r="D1506" s="49" t="str">
        <f>IFERROR(VLOOKUP($C1506,商品分类目录查找!$A:$B,2,0),"-")</f>
        <v>-</v>
      </c>
      <c r="E1506" s="56" t="str">
        <f t="shared" si="93"/>
        <v>-</v>
      </c>
      <c r="F1506" s="49" t="str">
        <f t="shared" si="94"/>
        <v>-</v>
      </c>
      <c r="G1506" s="49" t="str">
        <f t="shared" si="95"/>
        <v>-</v>
      </c>
      <c r="H1506" s="54" t="str">
        <f t="shared" si="96"/>
        <v>请在此位置填入税率</v>
      </c>
    </row>
    <row r="1507" s="40" customFormat="1" spans="1:8">
      <c r="A1507" s="41"/>
      <c r="B1507" s="41"/>
      <c r="C1507" s="41"/>
      <c r="D1507" s="49" t="str">
        <f>IFERROR(VLOOKUP($C1507,商品分类目录查找!$A:$B,2,0),"-")</f>
        <v>-</v>
      </c>
      <c r="E1507" s="56" t="str">
        <f t="shared" si="93"/>
        <v>-</v>
      </c>
      <c r="F1507" s="49" t="str">
        <f t="shared" si="94"/>
        <v>-</v>
      </c>
      <c r="G1507" s="49" t="str">
        <f t="shared" si="95"/>
        <v>-</v>
      </c>
      <c r="H1507" s="54" t="str">
        <f t="shared" si="96"/>
        <v>请在此位置填入税率</v>
      </c>
    </row>
    <row r="1508" s="40" customFormat="1" spans="1:8">
      <c r="A1508" s="41"/>
      <c r="B1508" s="41"/>
      <c r="C1508" s="41"/>
      <c r="D1508" s="49" t="str">
        <f>IFERROR(VLOOKUP($C1508,商品分类目录查找!$A:$B,2,0),"-")</f>
        <v>-</v>
      </c>
      <c r="E1508" s="56" t="str">
        <f t="shared" si="93"/>
        <v>-</v>
      </c>
      <c r="F1508" s="49" t="str">
        <f t="shared" si="94"/>
        <v>-</v>
      </c>
      <c r="G1508" s="49" t="str">
        <f t="shared" si="95"/>
        <v>-</v>
      </c>
      <c r="H1508" s="54" t="str">
        <f t="shared" si="96"/>
        <v>请在此位置填入税率</v>
      </c>
    </row>
    <row r="1509" s="40" customFormat="1" spans="1:8">
      <c r="A1509" s="41"/>
      <c r="B1509" s="41"/>
      <c r="C1509" s="41"/>
      <c r="D1509" s="49" t="str">
        <f>IFERROR(VLOOKUP($C1509,商品分类目录查找!$A:$B,2,0),"-")</f>
        <v>-</v>
      </c>
      <c r="E1509" s="56" t="str">
        <f t="shared" si="93"/>
        <v>-</v>
      </c>
      <c r="F1509" s="49" t="str">
        <f t="shared" si="94"/>
        <v>-</v>
      </c>
      <c r="G1509" s="49" t="str">
        <f t="shared" si="95"/>
        <v>-</v>
      </c>
      <c r="H1509" s="54" t="str">
        <f t="shared" si="96"/>
        <v>请在此位置填入税率</v>
      </c>
    </row>
    <row r="1510" s="40" customFormat="1" spans="1:8">
      <c r="A1510" s="41"/>
      <c r="B1510" s="41"/>
      <c r="C1510" s="41"/>
      <c r="D1510" s="49" t="str">
        <f>IFERROR(VLOOKUP($C1510,商品分类目录查找!$A:$B,2,0),"-")</f>
        <v>-</v>
      </c>
      <c r="E1510" s="56" t="str">
        <f t="shared" si="93"/>
        <v>-</v>
      </c>
      <c r="F1510" s="49" t="str">
        <f t="shared" si="94"/>
        <v>-</v>
      </c>
      <c r="G1510" s="49" t="str">
        <f t="shared" si="95"/>
        <v>-</v>
      </c>
      <c r="H1510" s="54" t="str">
        <f t="shared" si="96"/>
        <v>请在此位置填入税率</v>
      </c>
    </row>
    <row r="1511" s="40" customFormat="1" spans="1:8">
      <c r="A1511" s="41"/>
      <c r="B1511" s="41"/>
      <c r="C1511" s="41"/>
      <c r="D1511" s="49" t="str">
        <f>IFERROR(VLOOKUP($C1511,商品分类目录查找!$A:$B,2,0),"-")</f>
        <v>-</v>
      </c>
      <c r="E1511" s="56" t="str">
        <f t="shared" si="93"/>
        <v>-</v>
      </c>
      <c r="F1511" s="49" t="str">
        <f t="shared" si="94"/>
        <v>-</v>
      </c>
      <c r="G1511" s="49" t="str">
        <f t="shared" si="95"/>
        <v>-</v>
      </c>
      <c r="H1511" s="54" t="str">
        <f t="shared" si="96"/>
        <v>请在此位置填入税率</v>
      </c>
    </row>
    <row r="1512" s="40" customFormat="1" spans="1:8">
      <c r="A1512" s="41"/>
      <c r="B1512" s="41"/>
      <c r="C1512" s="41"/>
      <c r="D1512" s="49" t="str">
        <f>IFERROR(VLOOKUP($C1512,商品分类目录查找!$A:$B,2,0),"-")</f>
        <v>-</v>
      </c>
      <c r="E1512" s="56" t="str">
        <f t="shared" si="93"/>
        <v>-</v>
      </c>
      <c r="F1512" s="49" t="str">
        <f t="shared" si="94"/>
        <v>-</v>
      </c>
      <c r="G1512" s="49" t="str">
        <f t="shared" si="95"/>
        <v>-</v>
      </c>
      <c r="H1512" s="54" t="str">
        <f t="shared" si="96"/>
        <v>请在此位置填入税率</v>
      </c>
    </row>
    <row r="1513" s="40" customFormat="1" spans="1:8">
      <c r="A1513" s="41"/>
      <c r="B1513" s="41"/>
      <c r="C1513" s="41"/>
      <c r="D1513" s="49" t="str">
        <f>IFERROR(VLOOKUP($C1513,商品分类目录查找!$A:$B,2,0),"-")</f>
        <v>-</v>
      </c>
      <c r="E1513" s="56" t="str">
        <f t="shared" si="93"/>
        <v>-</v>
      </c>
      <c r="F1513" s="49" t="str">
        <f t="shared" si="94"/>
        <v>-</v>
      </c>
      <c r="G1513" s="49" t="str">
        <f t="shared" si="95"/>
        <v>-</v>
      </c>
      <c r="H1513" s="54" t="str">
        <f t="shared" si="96"/>
        <v>请在此位置填入税率</v>
      </c>
    </row>
    <row r="1514" s="40" customFormat="1" spans="1:8">
      <c r="A1514" s="41"/>
      <c r="B1514" s="41"/>
      <c r="C1514" s="41"/>
      <c r="D1514" s="49" t="str">
        <f>IFERROR(VLOOKUP($C1514,商品分类目录查找!$A:$B,2,0),"-")</f>
        <v>-</v>
      </c>
      <c r="E1514" s="56" t="str">
        <f t="shared" si="93"/>
        <v>-</v>
      </c>
      <c r="F1514" s="49" t="str">
        <f t="shared" si="94"/>
        <v>-</v>
      </c>
      <c r="G1514" s="49" t="str">
        <f t="shared" si="95"/>
        <v>-</v>
      </c>
      <c r="H1514" s="54" t="str">
        <f t="shared" si="96"/>
        <v>请在此位置填入税率</v>
      </c>
    </row>
    <row r="1515" s="40" customFormat="1" spans="1:8">
      <c r="A1515" s="41"/>
      <c r="B1515" s="41"/>
      <c r="C1515" s="41"/>
      <c r="D1515" s="49" t="str">
        <f>IFERROR(VLOOKUP($C1515,商品分类目录查找!$A:$B,2,0),"-")</f>
        <v>-</v>
      </c>
      <c r="E1515" s="56" t="str">
        <f t="shared" si="93"/>
        <v>-</v>
      </c>
      <c r="F1515" s="49" t="str">
        <f t="shared" si="94"/>
        <v>-</v>
      </c>
      <c r="G1515" s="49" t="str">
        <f t="shared" si="95"/>
        <v>-</v>
      </c>
      <c r="H1515" s="54" t="str">
        <f t="shared" si="96"/>
        <v>请在此位置填入税率</v>
      </c>
    </row>
    <row r="1516" s="40" customFormat="1" spans="1:8">
      <c r="A1516" s="41"/>
      <c r="B1516" s="41"/>
      <c r="C1516" s="41"/>
      <c r="D1516" s="49" t="str">
        <f>IFERROR(VLOOKUP($C1516,商品分类目录查找!$A:$B,2,0),"-")</f>
        <v>-</v>
      </c>
      <c r="E1516" s="56" t="str">
        <f t="shared" si="93"/>
        <v>-</v>
      </c>
      <c r="F1516" s="49" t="str">
        <f t="shared" si="94"/>
        <v>-</v>
      </c>
      <c r="G1516" s="49" t="str">
        <f t="shared" si="95"/>
        <v>-</v>
      </c>
      <c r="H1516" s="54" t="str">
        <f t="shared" si="96"/>
        <v>请在此位置填入税率</v>
      </c>
    </row>
    <row r="1517" s="40" customFormat="1" spans="1:8">
      <c r="A1517" s="41"/>
      <c r="B1517" s="41"/>
      <c r="C1517" s="41"/>
      <c r="D1517" s="49" t="str">
        <f>IFERROR(VLOOKUP($C1517,商品分类目录查找!$A:$B,2,0),"-")</f>
        <v>-</v>
      </c>
      <c r="E1517" s="56" t="str">
        <f t="shared" si="93"/>
        <v>-</v>
      </c>
      <c r="F1517" s="49" t="str">
        <f t="shared" si="94"/>
        <v>-</v>
      </c>
      <c r="G1517" s="49" t="str">
        <f t="shared" si="95"/>
        <v>-</v>
      </c>
      <c r="H1517" s="54" t="str">
        <f t="shared" si="96"/>
        <v>请在此位置填入税率</v>
      </c>
    </row>
    <row r="1518" s="40" customFormat="1" spans="1:8">
      <c r="A1518" s="41"/>
      <c r="B1518" s="41"/>
      <c r="C1518" s="41"/>
      <c r="D1518" s="49" t="str">
        <f>IFERROR(VLOOKUP($C1518,商品分类目录查找!$A:$B,2,0),"-")</f>
        <v>-</v>
      </c>
      <c r="E1518" s="56" t="str">
        <f t="shared" si="93"/>
        <v>-</v>
      </c>
      <c r="F1518" s="49" t="str">
        <f t="shared" si="94"/>
        <v>-</v>
      </c>
      <c r="G1518" s="49" t="str">
        <f t="shared" si="95"/>
        <v>-</v>
      </c>
      <c r="H1518" s="54" t="str">
        <f t="shared" si="96"/>
        <v>请在此位置填入税率</v>
      </c>
    </row>
    <row r="1519" s="40" customFormat="1" spans="1:8">
      <c r="A1519" s="41"/>
      <c r="B1519" s="41"/>
      <c r="C1519" s="41"/>
      <c r="D1519" s="49" t="str">
        <f>IFERROR(VLOOKUP($C1519,商品分类目录查找!$A:$B,2,0),"-")</f>
        <v>-</v>
      </c>
      <c r="E1519" s="56" t="str">
        <f t="shared" si="93"/>
        <v>-</v>
      </c>
      <c r="F1519" s="49" t="str">
        <f t="shared" si="94"/>
        <v>-</v>
      </c>
      <c r="G1519" s="49" t="str">
        <f t="shared" si="95"/>
        <v>-</v>
      </c>
      <c r="H1519" s="54" t="str">
        <f t="shared" si="96"/>
        <v>请在此位置填入税率</v>
      </c>
    </row>
    <row r="1520" s="40" customFormat="1" spans="1:8">
      <c r="A1520" s="41"/>
      <c r="B1520" s="41"/>
      <c r="C1520" s="41"/>
      <c r="D1520" s="49" t="str">
        <f>IFERROR(VLOOKUP($C1520,商品分类目录查找!$A:$B,2,0),"-")</f>
        <v>-</v>
      </c>
      <c r="E1520" s="56" t="str">
        <f t="shared" si="93"/>
        <v>-</v>
      </c>
      <c r="F1520" s="49" t="str">
        <f t="shared" si="94"/>
        <v>-</v>
      </c>
      <c r="G1520" s="49" t="str">
        <f t="shared" si="95"/>
        <v>-</v>
      </c>
      <c r="H1520" s="54" t="str">
        <f t="shared" si="96"/>
        <v>请在此位置填入税率</v>
      </c>
    </row>
    <row r="1521" s="40" customFormat="1" spans="1:8">
      <c r="A1521" s="41"/>
      <c r="B1521" s="41"/>
      <c r="C1521" s="41"/>
      <c r="D1521" s="49" t="str">
        <f>IFERROR(VLOOKUP($C1521,商品分类目录查找!$A:$B,2,0),"-")</f>
        <v>-</v>
      </c>
      <c r="E1521" s="56" t="str">
        <f t="shared" si="93"/>
        <v>-</v>
      </c>
      <c r="F1521" s="49" t="str">
        <f t="shared" si="94"/>
        <v>-</v>
      </c>
      <c r="G1521" s="49" t="str">
        <f t="shared" si="95"/>
        <v>-</v>
      </c>
      <c r="H1521" s="54" t="str">
        <f t="shared" si="96"/>
        <v>请在此位置填入税率</v>
      </c>
    </row>
    <row r="1522" s="40" customFormat="1" spans="1:8">
      <c r="A1522" s="41"/>
      <c r="B1522" s="41"/>
      <c r="C1522" s="41"/>
      <c r="D1522" s="49" t="str">
        <f>IFERROR(VLOOKUP($C1522,商品分类目录查找!$A:$B,2,0),"-")</f>
        <v>-</v>
      </c>
      <c r="E1522" s="56" t="str">
        <f t="shared" si="93"/>
        <v>-</v>
      </c>
      <c r="F1522" s="49" t="str">
        <f t="shared" si="94"/>
        <v>-</v>
      </c>
      <c r="G1522" s="49" t="str">
        <f t="shared" si="95"/>
        <v>-</v>
      </c>
      <c r="H1522" s="54" t="str">
        <f t="shared" si="96"/>
        <v>请在此位置填入税率</v>
      </c>
    </row>
    <row r="1523" s="40" customFormat="1" spans="1:8">
      <c r="A1523" s="41"/>
      <c r="B1523" s="41"/>
      <c r="C1523" s="41"/>
      <c r="D1523" s="49" t="str">
        <f>IFERROR(VLOOKUP($C1523,商品分类目录查找!$A:$B,2,0),"-")</f>
        <v>-</v>
      </c>
      <c r="E1523" s="56" t="str">
        <f t="shared" si="93"/>
        <v>-</v>
      </c>
      <c r="F1523" s="49" t="str">
        <f t="shared" si="94"/>
        <v>-</v>
      </c>
      <c r="G1523" s="49" t="str">
        <f t="shared" si="95"/>
        <v>-</v>
      </c>
      <c r="H1523" s="54" t="str">
        <f t="shared" si="96"/>
        <v>请在此位置填入税率</v>
      </c>
    </row>
    <row r="1524" s="40" customFormat="1" spans="1:8">
      <c r="A1524" s="41"/>
      <c r="B1524" s="41"/>
      <c r="C1524" s="41"/>
      <c r="D1524" s="49" t="str">
        <f>IFERROR(VLOOKUP($C1524,商品分类目录查找!$A:$B,2,0),"-")</f>
        <v>-</v>
      </c>
      <c r="E1524" s="56" t="str">
        <f t="shared" si="93"/>
        <v>-</v>
      </c>
      <c r="F1524" s="49" t="str">
        <f t="shared" si="94"/>
        <v>-</v>
      </c>
      <c r="G1524" s="49" t="str">
        <f t="shared" si="95"/>
        <v>-</v>
      </c>
      <c r="H1524" s="54" t="str">
        <f t="shared" si="96"/>
        <v>请在此位置填入税率</v>
      </c>
    </row>
    <row r="1525" s="40" customFormat="1" spans="1:8">
      <c r="A1525" s="41"/>
      <c r="B1525" s="41"/>
      <c r="C1525" s="41"/>
      <c r="D1525" s="49" t="str">
        <f>IFERROR(VLOOKUP($C1525,商品分类目录查找!$A:$B,2,0),"-")</f>
        <v>-</v>
      </c>
      <c r="E1525" s="56" t="str">
        <f t="shared" si="93"/>
        <v>-</v>
      </c>
      <c r="F1525" s="49" t="str">
        <f t="shared" si="94"/>
        <v>-</v>
      </c>
      <c r="G1525" s="49" t="str">
        <f t="shared" si="95"/>
        <v>-</v>
      </c>
      <c r="H1525" s="54" t="str">
        <f t="shared" si="96"/>
        <v>请在此位置填入税率</v>
      </c>
    </row>
    <row r="1526" s="40" customFormat="1" spans="1:8">
      <c r="A1526" s="41"/>
      <c r="B1526" s="41"/>
      <c r="C1526" s="41"/>
      <c r="D1526" s="49" t="str">
        <f>IFERROR(VLOOKUP($C1526,商品分类目录查找!$A:$B,2,0),"-")</f>
        <v>-</v>
      </c>
      <c r="E1526" s="56" t="str">
        <f t="shared" si="93"/>
        <v>-</v>
      </c>
      <c r="F1526" s="49" t="str">
        <f t="shared" si="94"/>
        <v>-</v>
      </c>
      <c r="G1526" s="49" t="str">
        <f t="shared" si="95"/>
        <v>-</v>
      </c>
      <c r="H1526" s="54" t="str">
        <f t="shared" si="96"/>
        <v>请在此位置填入税率</v>
      </c>
    </row>
    <row r="1527" s="40" customFormat="1" spans="1:8">
      <c r="A1527" s="41"/>
      <c r="B1527" s="41"/>
      <c r="C1527" s="41"/>
      <c r="D1527" s="49" t="str">
        <f>IFERROR(VLOOKUP($C1527,商品分类目录查找!$A:$B,2,0),"-")</f>
        <v>-</v>
      </c>
      <c r="E1527" s="56" t="str">
        <f t="shared" si="93"/>
        <v>-</v>
      </c>
      <c r="F1527" s="49" t="str">
        <f t="shared" si="94"/>
        <v>-</v>
      </c>
      <c r="G1527" s="49" t="str">
        <f t="shared" si="95"/>
        <v>-</v>
      </c>
      <c r="H1527" s="54" t="str">
        <f t="shared" si="96"/>
        <v>请在此位置填入税率</v>
      </c>
    </row>
    <row r="1528" s="40" customFormat="1" spans="1:8">
      <c r="A1528" s="41"/>
      <c r="B1528" s="41"/>
      <c r="C1528" s="41"/>
      <c r="D1528" s="49" t="str">
        <f>IFERROR(VLOOKUP($C1528,商品分类目录查找!$A:$B,2,0),"-")</f>
        <v>-</v>
      </c>
      <c r="E1528" s="56" t="str">
        <f t="shared" si="93"/>
        <v>-</v>
      </c>
      <c r="F1528" s="49" t="str">
        <f t="shared" si="94"/>
        <v>-</v>
      </c>
      <c r="G1528" s="49" t="str">
        <f t="shared" si="95"/>
        <v>-</v>
      </c>
      <c r="H1528" s="54" t="str">
        <f t="shared" si="96"/>
        <v>请在此位置填入税率</v>
      </c>
    </row>
    <row r="1529" s="40" customFormat="1" spans="1:8">
      <c r="A1529" s="41"/>
      <c r="B1529" s="41"/>
      <c r="C1529" s="41"/>
      <c r="D1529" s="49" t="str">
        <f>IFERROR(VLOOKUP($C1529,商品分类目录查找!$A:$B,2,0),"-")</f>
        <v>-</v>
      </c>
      <c r="E1529" s="56" t="str">
        <f t="shared" si="93"/>
        <v>-</v>
      </c>
      <c r="F1529" s="49" t="str">
        <f t="shared" si="94"/>
        <v>-</v>
      </c>
      <c r="G1529" s="49" t="str">
        <f t="shared" si="95"/>
        <v>-</v>
      </c>
      <c r="H1529" s="54" t="str">
        <f t="shared" si="96"/>
        <v>请在此位置填入税率</v>
      </c>
    </row>
    <row r="1530" s="40" customFormat="1" spans="1:8">
      <c r="A1530" s="41"/>
      <c r="B1530" s="41"/>
      <c r="C1530" s="41"/>
      <c r="D1530" s="49" t="str">
        <f>IFERROR(VLOOKUP($C1530,商品分类目录查找!$A:$B,2,0),"-")</f>
        <v>-</v>
      </c>
      <c r="E1530" s="56" t="str">
        <f t="shared" si="93"/>
        <v>-</v>
      </c>
      <c r="F1530" s="49" t="str">
        <f t="shared" si="94"/>
        <v>-</v>
      </c>
      <c r="G1530" s="49" t="str">
        <f t="shared" si="95"/>
        <v>-</v>
      </c>
      <c r="H1530" s="54" t="str">
        <f t="shared" si="96"/>
        <v>请在此位置填入税率</v>
      </c>
    </row>
    <row r="1531" s="40" customFormat="1" spans="1:8">
      <c r="A1531" s="41"/>
      <c r="B1531" s="41"/>
      <c r="C1531" s="41"/>
      <c r="D1531" s="49" t="str">
        <f>IFERROR(VLOOKUP($C1531,商品分类目录查找!$A:$B,2,0),"-")</f>
        <v>-</v>
      </c>
      <c r="E1531" s="56" t="str">
        <f t="shared" si="93"/>
        <v>-</v>
      </c>
      <c r="F1531" s="49" t="str">
        <f t="shared" si="94"/>
        <v>-</v>
      </c>
      <c r="G1531" s="49" t="str">
        <f t="shared" si="95"/>
        <v>-</v>
      </c>
      <c r="H1531" s="54" t="str">
        <f t="shared" si="96"/>
        <v>请在此位置填入税率</v>
      </c>
    </row>
    <row r="1532" s="40" customFormat="1" spans="1:8">
      <c r="A1532" s="41"/>
      <c r="B1532" s="41"/>
      <c r="C1532" s="41"/>
      <c r="D1532" s="49" t="str">
        <f>IFERROR(VLOOKUP($C1532,商品分类目录查找!$A:$B,2,0),"-")</f>
        <v>-</v>
      </c>
      <c r="E1532" s="56" t="str">
        <f t="shared" si="93"/>
        <v>-</v>
      </c>
      <c r="F1532" s="49" t="str">
        <f t="shared" si="94"/>
        <v>-</v>
      </c>
      <c r="G1532" s="49" t="str">
        <f t="shared" si="95"/>
        <v>-</v>
      </c>
      <c r="H1532" s="54" t="str">
        <f t="shared" si="96"/>
        <v>请在此位置填入税率</v>
      </c>
    </row>
    <row r="1533" s="40" customFormat="1" spans="1:8">
      <c r="A1533" s="41"/>
      <c r="B1533" s="41"/>
      <c r="C1533" s="41"/>
      <c r="D1533" s="49" t="str">
        <f>IFERROR(VLOOKUP($C1533,商品分类目录查找!$A:$B,2,0),"-")</f>
        <v>-</v>
      </c>
      <c r="E1533" s="56" t="str">
        <f t="shared" si="93"/>
        <v>-</v>
      </c>
      <c r="F1533" s="49" t="str">
        <f t="shared" si="94"/>
        <v>-</v>
      </c>
      <c r="G1533" s="49" t="str">
        <f t="shared" si="95"/>
        <v>-</v>
      </c>
      <c r="H1533" s="54" t="str">
        <f t="shared" si="96"/>
        <v>请在此位置填入税率</v>
      </c>
    </row>
    <row r="1534" s="40" customFormat="1" spans="1:8">
      <c r="A1534" s="41"/>
      <c r="B1534" s="41"/>
      <c r="C1534" s="41"/>
      <c r="D1534" s="49" t="str">
        <f>IFERROR(VLOOKUP($C1534,商品分类目录查找!$A:$B,2,0),"-")</f>
        <v>-</v>
      </c>
      <c r="E1534" s="56" t="str">
        <f t="shared" si="93"/>
        <v>-</v>
      </c>
      <c r="F1534" s="49" t="str">
        <f t="shared" si="94"/>
        <v>-</v>
      </c>
      <c r="G1534" s="49" t="str">
        <f t="shared" si="95"/>
        <v>-</v>
      </c>
      <c r="H1534" s="54" t="str">
        <f t="shared" si="96"/>
        <v>请在此位置填入税率</v>
      </c>
    </row>
    <row r="1535" s="40" customFormat="1" spans="1:8">
      <c r="A1535" s="41"/>
      <c r="B1535" s="41"/>
      <c r="C1535" s="41"/>
      <c r="D1535" s="49" t="str">
        <f>IFERROR(VLOOKUP($C1535,商品分类目录查找!$A:$B,2,0),"-")</f>
        <v>-</v>
      </c>
      <c r="E1535" s="56" t="str">
        <f t="shared" si="93"/>
        <v>-</v>
      </c>
      <c r="F1535" s="49" t="str">
        <f t="shared" si="94"/>
        <v>-</v>
      </c>
      <c r="G1535" s="49" t="str">
        <f t="shared" si="95"/>
        <v>-</v>
      </c>
      <c r="H1535" s="54" t="str">
        <f t="shared" si="96"/>
        <v>请在此位置填入税率</v>
      </c>
    </row>
    <row r="1536" s="40" customFormat="1" spans="1:8">
      <c r="A1536" s="41"/>
      <c r="B1536" s="41"/>
      <c r="C1536" s="41"/>
      <c r="D1536" s="49" t="str">
        <f>IFERROR(VLOOKUP($C1536,商品分类目录查找!$A:$B,2,0),"-")</f>
        <v>-</v>
      </c>
      <c r="E1536" s="56" t="str">
        <f t="shared" si="93"/>
        <v>-</v>
      </c>
      <c r="F1536" s="49" t="str">
        <f t="shared" si="94"/>
        <v>-</v>
      </c>
      <c r="G1536" s="49" t="str">
        <f t="shared" si="95"/>
        <v>-</v>
      </c>
      <c r="H1536" s="54" t="str">
        <f t="shared" si="96"/>
        <v>请在此位置填入税率</v>
      </c>
    </row>
    <row r="1537" s="40" customFormat="1" spans="1:8">
      <c r="A1537" s="41"/>
      <c r="B1537" s="41"/>
      <c r="C1537" s="41"/>
      <c r="D1537" s="49" t="str">
        <f>IFERROR(VLOOKUP($C1537,商品分类目录查找!$A:$B,2,0),"-")</f>
        <v>-</v>
      </c>
      <c r="E1537" s="56" t="str">
        <f t="shared" si="93"/>
        <v>-</v>
      </c>
      <c r="F1537" s="49" t="str">
        <f t="shared" si="94"/>
        <v>-</v>
      </c>
      <c r="G1537" s="49" t="str">
        <f t="shared" si="95"/>
        <v>-</v>
      </c>
      <c r="H1537" s="54" t="str">
        <f t="shared" si="96"/>
        <v>请在此位置填入税率</v>
      </c>
    </row>
    <row r="1538" s="40" customFormat="1" spans="1:8">
      <c r="A1538" s="41"/>
      <c r="B1538" s="41"/>
      <c r="C1538" s="41"/>
      <c r="D1538" s="49" t="str">
        <f>IFERROR(VLOOKUP($C1538,商品分类目录查找!$A:$B,2,0),"-")</f>
        <v>-</v>
      </c>
      <c r="E1538" s="56" t="str">
        <f t="shared" ref="E1538:E1601" si="97">LEFT(D1538,4)</f>
        <v>-</v>
      </c>
      <c r="F1538" s="49" t="str">
        <f t="shared" ref="F1538:F1601" si="98">LEFT($D1538,3)</f>
        <v>-</v>
      </c>
      <c r="G1538" s="49" t="str">
        <f t="shared" ref="G1538:G1601" si="99">LEFT($D1538,2)</f>
        <v>-</v>
      </c>
      <c r="H1538" s="54" t="str">
        <f t="shared" si="96"/>
        <v>请在此位置填入税率</v>
      </c>
    </row>
    <row r="1539" s="40" customFormat="1" spans="1:8">
      <c r="A1539" s="41"/>
      <c r="B1539" s="41"/>
      <c r="C1539" s="41"/>
      <c r="D1539" s="49" t="str">
        <f>IFERROR(VLOOKUP($C1539,商品分类目录查找!$A:$B,2,0),"-")</f>
        <v>-</v>
      </c>
      <c r="E1539" s="56" t="str">
        <f t="shared" si="97"/>
        <v>-</v>
      </c>
      <c r="F1539" s="49" t="str">
        <f t="shared" si="98"/>
        <v>-</v>
      </c>
      <c r="G1539" s="49" t="str">
        <f t="shared" si="99"/>
        <v>-</v>
      </c>
      <c r="H1539" s="54" t="str">
        <f t="shared" si="96"/>
        <v>请在此位置填入税率</v>
      </c>
    </row>
    <row r="1540" s="40" customFormat="1" spans="1:8">
      <c r="A1540" s="41"/>
      <c r="B1540" s="41"/>
      <c r="C1540" s="41"/>
      <c r="D1540" s="49" t="str">
        <f>IFERROR(VLOOKUP($C1540,商品分类目录查找!$A:$B,2,0),"-")</f>
        <v>-</v>
      </c>
      <c r="E1540" s="56" t="str">
        <f t="shared" si="97"/>
        <v>-</v>
      </c>
      <c r="F1540" s="49" t="str">
        <f t="shared" si="98"/>
        <v>-</v>
      </c>
      <c r="G1540" s="49" t="str">
        <f t="shared" si="99"/>
        <v>-</v>
      </c>
      <c r="H1540" s="54" t="str">
        <f t="shared" si="96"/>
        <v>请在此位置填入税率</v>
      </c>
    </row>
    <row r="1541" s="40" customFormat="1" spans="1:8">
      <c r="A1541" s="41"/>
      <c r="B1541" s="41"/>
      <c r="C1541" s="41"/>
      <c r="D1541" s="49" t="str">
        <f>IFERROR(VLOOKUP($C1541,商品分类目录查找!$A:$B,2,0),"-")</f>
        <v>-</v>
      </c>
      <c r="E1541" s="56" t="str">
        <f t="shared" si="97"/>
        <v>-</v>
      </c>
      <c r="F1541" s="49" t="str">
        <f t="shared" si="98"/>
        <v>-</v>
      </c>
      <c r="G1541" s="49" t="str">
        <f t="shared" si="99"/>
        <v>-</v>
      </c>
      <c r="H1541" s="54" t="str">
        <f t="shared" si="96"/>
        <v>请在此位置填入税率</v>
      </c>
    </row>
    <row r="1542" s="40" customFormat="1" spans="1:8">
      <c r="A1542" s="41"/>
      <c r="B1542" s="41"/>
      <c r="C1542" s="41"/>
      <c r="D1542" s="49" t="str">
        <f>IFERROR(VLOOKUP($C1542,商品分类目录查找!$A:$B,2,0),"-")</f>
        <v>-</v>
      </c>
      <c r="E1542" s="56" t="str">
        <f t="shared" si="97"/>
        <v>-</v>
      </c>
      <c r="F1542" s="49" t="str">
        <f t="shared" si="98"/>
        <v>-</v>
      </c>
      <c r="G1542" s="49" t="str">
        <f t="shared" si="99"/>
        <v>-</v>
      </c>
      <c r="H1542" s="54" t="str">
        <f t="shared" si="96"/>
        <v>请在此位置填入税率</v>
      </c>
    </row>
    <row r="1543" s="40" customFormat="1" spans="1:8">
      <c r="A1543" s="41"/>
      <c r="B1543" s="41"/>
      <c r="C1543" s="41"/>
      <c r="D1543" s="49" t="str">
        <f>IFERROR(VLOOKUP($C1543,商品分类目录查找!$A:$B,2,0),"-")</f>
        <v>-</v>
      </c>
      <c r="E1543" s="56" t="str">
        <f t="shared" si="97"/>
        <v>-</v>
      </c>
      <c r="F1543" s="49" t="str">
        <f t="shared" si="98"/>
        <v>-</v>
      </c>
      <c r="G1543" s="49" t="str">
        <f t="shared" si="99"/>
        <v>-</v>
      </c>
      <c r="H1543" s="54" t="str">
        <f t="shared" si="96"/>
        <v>请在此位置填入税率</v>
      </c>
    </row>
    <row r="1544" s="40" customFormat="1" spans="1:8">
      <c r="A1544" s="41"/>
      <c r="B1544" s="41"/>
      <c r="C1544" s="41"/>
      <c r="D1544" s="49" t="str">
        <f>IFERROR(VLOOKUP($C1544,商品分类目录查找!$A:$B,2,0),"-")</f>
        <v>-</v>
      </c>
      <c r="E1544" s="56" t="str">
        <f t="shared" si="97"/>
        <v>-</v>
      </c>
      <c r="F1544" s="49" t="str">
        <f t="shared" si="98"/>
        <v>-</v>
      </c>
      <c r="G1544" s="49" t="str">
        <f t="shared" si="99"/>
        <v>-</v>
      </c>
      <c r="H1544" s="54" t="str">
        <f t="shared" si="96"/>
        <v>请在此位置填入税率</v>
      </c>
    </row>
    <row r="1545" s="40" customFormat="1" spans="1:8">
      <c r="A1545" s="41"/>
      <c r="B1545" s="41"/>
      <c r="C1545" s="41"/>
      <c r="D1545" s="49" t="str">
        <f>IFERROR(VLOOKUP($C1545,商品分类目录查找!$A:$B,2,0),"-")</f>
        <v>-</v>
      </c>
      <c r="E1545" s="56" t="str">
        <f t="shared" si="97"/>
        <v>-</v>
      </c>
      <c r="F1545" s="49" t="str">
        <f t="shared" si="98"/>
        <v>-</v>
      </c>
      <c r="G1545" s="49" t="str">
        <f t="shared" si="99"/>
        <v>-</v>
      </c>
      <c r="H1545" s="54" t="str">
        <f t="shared" si="96"/>
        <v>请在此位置填入税率</v>
      </c>
    </row>
    <row r="1546" s="40" customFormat="1" spans="1:8">
      <c r="A1546" s="41"/>
      <c r="B1546" s="41"/>
      <c r="C1546" s="41"/>
      <c r="D1546" s="49" t="str">
        <f>IFERROR(VLOOKUP($C1546,商品分类目录查找!$A:$B,2,0),"-")</f>
        <v>-</v>
      </c>
      <c r="E1546" s="56" t="str">
        <f t="shared" si="97"/>
        <v>-</v>
      </c>
      <c r="F1546" s="49" t="str">
        <f t="shared" si="98"/>
        <v>-</v>
      </c>
      <c r="G1546" s="49" t="str">
        <f t="shared" si="99"/>
        <v>-</v>
      </c>
      <c r="H1546" s="54" t="str">
        <f t="shared" si="96"/>
        <v>请在此位置填入税率</v>
      </c>
    </row>
    <row r="1547" s="40" customFormat="1" spans="1:8">
      <c r="A1547" s="41"/>
      <c r="B1547" s="41"/>
      <c r="C1547" s="41"/>
      <c r="D1547" s="49" t="str">
        <f>IFERROR(VLOOKUP($C1547,商品分类目录查找!$A:$B,2,0),"-")</f>
        <v>-</v>
      </c>
      <c r="E1547" s="56" t="str">
        <f t="shared" si="97"/>
        <v>-</v>
      </c>
      <c r="F1547" s="49" t="str">
        <f t="shared" si="98"/>
        <v>-</v>
      </c>
      <c r="G1547" s="49" t="str">
        <f t="shared" si="99"/>
        <v>-</v>
      </c>
      <c r="H1547" s="54" t="str">
        <f t="shared" si="96"/>
        <v>请在此位置填入税率</v>
      </c>
    </row>
    <row r="1548" s="40" customFormat="1" spans="1:8">
      <c r="A1548" s="41"/>
      <c r="B1548" s="41"/>
      <c r="C1548" s="41"/>
      <c r="D1548" s="49" t="str">
        <f>IFERROR(VLOOKUP($C1548,商品分类目录查找!$A:$B,2,0),"-")</f>
        <v>-</v>
      </c>
      <c r="E1548" s="56" t="str">
        <f t="shared" si="97"/>
        <v>-</v>
      </c>
      <c r="F1548" s="49" t="str">
        <f t="shared" si="98"/>
        <v>-</v>
      </c>
      <c r="G1548" s="49" t="str">
        <f t="shared" si="99"/>
        <v>-</v>
      </c>
      <c r="H1548" s="54" t="str">
        <f t="shared" si="96"/>
        <v>请在此位置填入税率</v>
      </c>
    </row>
    <row r="1549" s="40" customFormat="1" spans="1:8">
      <c r="A1549" s="41"/>
      <c r="B1549" s="41"/>
      <c r="C1549" s="41"/>
      <c r="D1549" s="49" t="str">
        <f>IFERROR(VLOOKUP($C1549,商品分类目录查找!$A:$B,2,0),"-")</f>
        <v>-</v>
      </c>
      <c r="E1549" s="56" t="str">
        <f t="shared" si="97"/>
        <v>-</v>
      </c>
      <c r="F1549" s="49" t="str">
        <f t="shared" si="98"/>
        <v>-</v>
      </c>
      <c r="G1549" s="49" t="str">
        <f t="shared" si="99"/>
        <v>-</v>
      </c>
      <c r="H1549" s="54" t="str">
        <f t="shared" si="96"/>
        <v>请在此位置填入税率</v>
      </c>
    </row>
    <row r="1550" s="40" customFormat="1" spans="1:8">
      <c r="A1550" s="41"/>
      <c r="B1550" s="41"/>
      <c r="C1550" s="41"/>
      <c r="D1550" s="49" t="str">
        <f>IFERROR(VLOOKUP($C1550,商品分类目录查找!$A:$B,2,0),"-")</f>
        <v>-</v>
      </c>
      <c r="E1550" s="56" t="str">
        <f t="shared" si="97"/>
        <v>-</v>
      </c>
      <c r="F1550" s="49" t="str">
        <f t="shared" si="98"/>
        <v>-</v>
      </c>
      <c r="G1550" s="49" t="str">
        <f t="shared" si="99"/>
        <v>-</v>
      </c>
      <c r="H1550" s="54" t="str">
        <f t="shared" si="96"/>
        <v>请在此位置填入税率</v>
      </c>
    </row>
    <row r="1551" s="40" customFormat="1" spans="1:8">
      <c r="A1551" s="41"/>
      <c r="B1551" s="41"/>
      <c r="C1551" s="41"/>
      <c r="D1551" s="49" t="str">
        <f>IFERROR(VLOOKUP($C1551,商品分类目录查找!$A:$B,2,0),"-")</f>
        <v>-</v>
      </c>
      <c r="E1551" s="56" t="str">
        <f t="shared" si="97"/>
        <v>-</v>
      </c>
      <c r="F1551" s="49" t="str">
        <f t="shared" si="98"/>
        <v>-</v>
      </c>
      <c r="G1551" s="49" t="str">
        <f t="shared" si="99"/>
        <v>-</v>
      </c>
      <c r="H1551" s="54" t="str">
        <f t="shared" ref="H1551:H1614" si="100">IF(B1551="","请在此位置填入税率","-")</f>
        <v>请在此位置填入税率</v>
      </c>
    </row>
    <row r="1552" s="40" customFormat="1" spans="1:8">
      <c r="A1552" s="41"/>
      <c r="B1552" s="41"/>
      <c r="C1552" s="41"/>
      <c r="D1552" s="49" t="str">
        <f>IFERROR(VLOOKUP($C1552,商品分类目录查找!$A:$B,2,0),"-")</f>
        <v>-</v>
      </c>
      <c r="E1552" s="56" t="str">
        <f t="shared" si="97"/>
        <v>-</v>
      </c>
      <c r="F1552" s="49" t="str">
        <f t="shared" si="98"/>
        <v>-</v>
      </c>
      <c r="G1552" s="49" t="str">
        <f t="shared" si="99"/>
        <v>-</v>
      </c>
      <c r="H1552" s="54" t="str">
        <f t="shared" si="100"/>
        <v>请在此位置填入税率</v>
      </c>
    </row>
    <row r="1553" s="40" customFormat="1" spans="1:8">
      <c r="A1553" s="41"/>
      <c r="B1553" s="41"/>
      <c r="C1553" s="41"/>
      <c r="D1553" s="49" t="str">
        <f>IFERROR(VLOOKUP($C1553,商品分类目录查找!$A:$B,2,0),"-")</f>
        <v>-</v>
      </c>
      <c r="E1553" s="56" t="str">
        <f t="shared" si="97"/>
        <v>-</v>
      </c>
      <c r="F1553" s="49" t="str">
        <f t="shared" si="98"/>
        <v>-</v>
      </c>
      <c r="G1553" s="49" t="str">
        <f t="shared" si="99"/>
        <v>-</v>
      </c>
      <c r="H1553" s="54" t="str">
        <f t="shared" si="100"/>
        <v>请在此位置填入税率</v>
      </c>
    </row>
    <row r="1554" s="40" customFormat="1" spans="1:8">
      <c r="A1554" s="41"/>
      <c r="B1554" s="41"/>
      <c r="C1554" s="41"/>
      <c r="D1554" s="49" t="str">
        <f>IFERROR(VLOOKUP($C1554,商品分类目录查找!$A:$B,2,0),"-")</f>
        <v>-</v>
      </c>
      <c r="E1554" s="56" t="str">
        <f t="shared" si="97"/>
        <v>-</v>
      </c>
      <c r="F1554" s="49" t="str">
        <f t="shared" si="98"/>
        <v>-</v>
      </c>
      <c r="G1554" s="49" t="str">
        <f t="shared" si="99"/>
        <v>-</v>
      </c>
      <c r="H1554" s="54" t="str">
        <f t="shared" si="100"/>
        <v>请在此位置填入税率</v>
      </c>
    </row>
    <row r="1555" s="40" customFormat="1" spans="1:8">
      <c r="A1555" s="41"/>
      <c r="B1555" s="41"/>
      <c r="C1555" s="41"/>
      <c r="D1555" s="49" t="str">
        <f>IFERROR(VLOOKUP($C1555,商品分类目录查找!$A:$B,2,0),"-")</f>
        <v>-</v>
      </c>
      <c r="E1555" s="56" t="str">
        <f t="shared" si="97"/>
        <v>-</v>
      </c>
      <c r="F1555" s="49" t="str">
        <f t="shared" si="98"/>
        <v>-</v>
      </c>
      <c r="G1555" s="49" t="str">
        <f t="shared" si="99"/>
        <v>-</v>
      </c>
      <c r="H1555" s="54" t="str">
        <f t="shared" si="100"/>
        <v>请在此位置填入税率</v>
      </c>
    </row>
    <row r="1556" s="40" customFormat="1" spans="1:8">
      <c r="A1556" s="41"/>
      <c r="B1556" s="41"/>
      <c r="C1556" s="41"/>
      <c r="D1556" s="49" t="str">
        <f>IFERROR(VLOOKUP($C1556,商品分类目录查找!$A:$B,2,0),"-")</f>
        <v>-</v>
      </c>
      <c r="E1556" s="56" t="str">
        <f t="shared" si="97"/>
        <v>-</v>
      </c>
      <c r="F1556" s="49" t="str">
        <f t="shared" si="98"/>
        <v>-</v>
      </c>
      <c r="G1556" s="49" t="str">
        <f t="shared" si="99"/>
        <v>-</v>
      </c>
      <c r="H1556" s="54" t="str">
        <f t="shared" si="100"/>
        <v>请在此位置填入税率</v>
      </c>
    </row>
    <row r="1557" s="40" customFormat="1" spans="1:8">
      <c r="A1557" s="41"/>
      <c r="B1557" s="41"/>
      <c r="C1557" s="41"/>
      <c r="D1557" s="49" t="str">
        <f>IFERROR(VLOOKUP($C1557,商品分类目录查找!$A:$B,2,0),"-")</f>
        <v>-</v>
      </c>
      <c r="E1557" s="56" t="str">
        <f t="shared" si="97"/>
        <v>-</v>
      </c>
      <c r="F1557" s="49" t="str">
        <f t="shared" si="98"/>
        <v>-</v>
      </c>
      <c r="G1557" s="49" t="str">
        <f t="shared" si="99"/>
        <v>-</v>
      </c>
      <c r="H1557" s="54" t="str">
        <f t="shared" si="100"/>
        <v>请在此位置填入税率</v>
      </c>
    </row>
    <row r="1558" s="40" customFormat="1" spans="1:8">
      <c r="A1558" s="41"/>
      <c r="B1558" s="41"/>
      <c r="C1558" s="41"/>
      <c r="D1558" s="49" t="str">
        <f>IFERROR(VLOOKUP($C1558,商品分类目录查找!$A:$B,2,0),"-")</f>
        <v>-</v>
      </c>
      <c r="E1558" s="56" t="str">
        <f t="shared" si="97"/>
        <v>-</v>
      </c>
      <c r="F1558" s="49" t="str">
        <f t="shared" si="98"/>
        <v>-</v>
      </c>
      <c r="G1558" s="49" t="str">
        <f t="shared" si="99"/>
        <v>-</v>
      </c>
      <c r="H1558" s="54" t="str">
        <f t="shared" si="100"/>
        <v>请在此位置填入税率</v>
      </c>
    </row>
    <row r="1559" s="40" customFormat="1" spans="1:8">
      <c r="A1559" s="41"/>
      <c r="B1559" s="41"/>
      <c r="C1559" s="41"/>
      <c r="D1559" s="49" t="str">
        <f>IFERROR(VLOOKUP($C1559,商品分类目录查找!$A:$B,2,0),"-")</f>
        <v>-</v>
      </c>
      <c r="E1559" s="56" t="str">
        <f t="shared" si="97"/>
        <v>-</v>
      </c>
      <c r="F1559" s="49" t="str">
        <f t="shared" si="98"/>
        <v>-</v>
      </c>
      <c r="G1559" s="49" t="str">
        <f t="shared" si="99"/>
        <v>-</v>
      </c>
      <c r="H1559" s="54" t="str">
        <f t="shared" si="100"/>
        <v>请在此位置填入税率</v>
      </c>
    </row>
    <row r="1560" s="40" customFormat="1" spans="1:8">
      <c r="A1560" s="41"/>
      <c r="B1560" s="41"/>
      <c r="C1560" s="41"/>
      <c r="D1560" s="49" t="str">
        <f>IFERROR(VLOOKUP($C1560,商品分类目录查找!$A:$B,2,0),"-")</f>
        <v>-</v>
      </c>
      <c r="E1560" s="56" t="str">
        <f t="shared" si="97"/>
        <v>-</v>
      </c>
      <c r="F1560" s="49" t="str">
        <f t="shared" si="98"/>
        <v>-</v>
      </c>
      <c r="G1560" s="49" t="str">
        <f t="shared" si="99"/>
        <v>-</v>
      </c>
      <c r="H1560" s="54" t="str">
        <f t="shared" si="100"/>
        <v>请在此位置填入税率</v>
      </c>
    </row>
    <row r="1561" s="40" customFormat="1" spans="1:8">
      <c r="A1561" s="41"/>
      <c r="B1561" s="41"/>
      <c r="C1561" s="41"/>
      <c r="D1561" s="49" t="str">
        <f>IFERROR(VLOOKUP($C1561,商品分类目录查找!$A:$B,2,0),"-")</f>
        <v>-</v>
      </c>
      <c r="E1561" s="56" t="str">
        <f t="shared" si="97"/>
        <v>-</v>
      </c>
      <c r="F1561" s="49" t="str">
        <f t="shared" si="98"/>
        <v>-</v>
      </c>
      <c r="G1561" s="49" t="str">
        <f t="shared" si="99"/>
        <v>-</v>
      </c>
      <c r="H1561" s="54" t="str">
        <f t="shared" si="100"/>
        <v>请在此位置填入税率</v>
      </c>
    </row>
    <row r="1562" s="40" customFormat="1" spans="1:8">
      <c r="A1562" s="41"/>
      <c r="B1562" s="41"/>
      <c r="C1562" s="41"/>
      <c r="D1562" s="49" t="str">
        <f>IFERROR(VLOOKUP($C1562,商品分类目录查找!$A:$B,2,0),"-")</f>
        <v>-</v>
      </c>
      <c r="E1562" s="56" t="str">
        <f t="shared" si="97"/>
        <v>-</v>
      </c>
      <c r="F1562" s="49" t="str">
        <f t="shared" si="98"/>
        <v>-</v>
      </c>
      <c r="G1562" s="49" t="str">
        <f t="shared" si="99"/>
        <v>-</v>
      </c>
      <c r="H1562" s="54" t="str">
        <f t="shared" si="100"/>
        <v>请在此位置填入税率</v>
      </c>
    </row>
    <row r="1563" s="40" customFormat="1" spans="1:8">
      <c r="A1563" s="41"/>
      <c r="B1563" s="41"/>
      <c r="C1563" s="41"/>
      <c r="D1563" s="49" t="str">
        <f>IFERROR(VLOOKUP($C1563,商品分类目录查找!$A:$B,2,0),"-")</f>
        <v>-</v>
      </c>
      <c r="E1563" s="56" t="str">
        <f t="shared" si="97"/>
        <v>-</v>
      </c>
      <c r="F1563" s="49" t="str">
        <f t="shared" si="98"/>
        <v>-</v>
      </c>
      <c r="G1563" s="49" t="str">
        <f t="shared" si="99"/>
        <v>-</v>
      </c>
      <c r="H1563" s="54" t="str">
        <f t="shared" si="100"/>
        <v>请在此位置填入税率</v>
      </c>
    </row>
    <row r="1564" s="40" customFormat="1" spans="1:8">
      <c r="A1564" s="41"/>
      <c r="B1564" s="41"/>
      <c r="C1564" s="41"/>
      <c r="D1564" s="49" t="str">
        <f>IFERROR(VLOOKUP($C1564,商品分类目录查找!$A:$B,2,0),"-")</f>
        <v>-</v>
      </c>
      <c r="E1564" s="56" t="str">
        <f t="shared" si="97"/>
        <v>-</v>
      </c>
      <c r="F1564" s="49" t="str">
        <f t="shared" si="98"/>
        <v>-</v>
      </c>
      <c r="G1564" s="49" t="str">
        <f t="shared" si="99"/>
        <v>-</v>
      </c>
      <c r="H1564" s="54" t="str">
        <f t="shared" si="100"/>
        <v>请在此位置填入税率</v>
      </c>
    </row>
    <row r="1565" s="40" customFormat="1" spans="1:8">
      <c r="A1565" s="41"/>
      <c r="B1565" s="41"/>
      <c r="C1565" s="41"/>
      <c r="D1565" s="49" t="str">
        <f>IFERROR(VLOOKUP($C1565,商品分类目录查找!$A:$B,2,0),"-")</f>
        <v>-</v>
      </c>
      <c r="E1565" s="56" t="str">
        <f t="shared" si="97"/>
        <v>-</v>
      </c>
      <c r="F1565" s="49" t="str">
        <f t="shared" si="98"/>
        <v>-</v>
      </c>
      <c r="G1565" s="49" t="str">
        <f t="shared" si="99"/>
        <v>-</v>
      </c>
      <c r="H1565" s="54" t="str">
        <f t="shared" si="100"/>
        <v>请在此位置填入税率</v>
      </c>
    </row>
    <row r="1566" s="40" customFormat="1" spans="1:8">
      <c r="A1566" s="41"/>
      <c r="B1566" s="41"/>
      <c r="C1566" s="41"/>
      <c r="D1566" s="49" t="str">
        <f>IFERROR(VLOOKUP($C1566,商品分类目录查找!$A:$B,2,0),"-")</f>
        <v>-</v>
      </c>
      <c r="E1566" s="56" t="str">
        <f t="shared" si="97"/>
        <v>-</v>
      </c>
      <c r="F1566" s="49" t="str">
        <f t="shared" si="98"/>
        <v>-</v>
      </c>
      <c r="G1566" s="49" t="str">
        <f t="shared" si="99"/>
        <v>-</v>
      </c>
      <c r="H1566" s="54" t="str">
        <f t="shared" si="100"/>
        <v>请在此位置填入税率</v>
      </c>
    </row>
    <row r="1567" s="40" customFormat="1" spans="1:8">
      <c r="A1567" s="41"/>
      <c r="B1567" s="41"/>
      <c r="C1567" s="41"/>
      <c r="D1567" s="49" t="str">
        <f>IFERROR(VLOOKUP($C1567,商品分类目录查找!$A:$B,2,0),"-")</f>
        <v>-</v>
      </c>
      <c r="E1567" s="56" t="str">
        <f t="shared" si="97"/>
        <v>-</v>
      </c>
      <c r="F1567" s="49" t="str">
        <f t="shared" si="98"/>
        <v>-</v>
      </c>
      <c r="G1567" s="49" t="str">
        <f t="shared" si="99"/>
        <v>-</v>
      </c>
      <c r="H1567" s="54" t="str">
        <f t="shared" si="100"/>
        <v>请在此位置填入税率</v>
      </c>
    </row>
    <row r="1568" s="40" customFormat="1" spans="1:8">
      <c r="A1568" s="41"/>
      <c r="B1568" s="41"/>
      <c r="C1568" s="41"/>
      <c r="D1568" s="49" t="str">
        <f>IFERROR(VLOOKUP($C1568,商品分类目录查找!$A:$B,2,0),"-")</f>
        <v>-</v>
      </c>
      <c r="E1568" s="56" t="str">
        <f t="shared" si="97"/>
        <v>-</v>
      </c>
      <c r="F1568" s="49" t="str">
        <f t="shared" si="98"/>
        <v>-</v>
      </c>
      <c r="G1568" s="49" t="str">
        <f t="shared" si="99"/>
        <v>-</v>
      </c>
      <c r="H1568" s="54" t="str">
        <f t="shared" si="100"/>
        <v>请在此位置填入税率</v>
      </c>
    </row>
    <row r="1569" s="40" customFormat="1" spans="1:8">
      <c r="A1569" s="41"/>
      <c r="B1569" s="41"/>
      <c r="C1569" s="41"/>
      <c r="D1569" s="49" t="str">
        <f>IFERROR(VLOOKUP($C1569,商品分类目录查找!$A:$B,2,0),"-")</f>
        <v>-</v>
      </c>
      <c r="E1569" s="56" t="str">
        <f t="shared" si="97"/>
        <v>-</v>
      </c>
      <c r="F1569" s="49" t="str">
        <f t="shared" si="98"/>
        <v>-</v>
      </c>
      <c r="G1569" s="49" t="str">
        <f t="shared" si="99"/>
        <v>-</v>
      </c>
      <c r="H1569" s="54" t="str">
        <f t="shared" si="100"/>
        <v>请在此位置填入税率</v>
      </c>
    </row>
    <row r="1570" s="40" customFormat="1" spans="1:8">
      <c r="A1570" s="41"/>
      <c r="B1570" s="41"/>
      <c r="C1570" s="41"/>
      <c r="D1570" s="49" t="str">
        <f>IFERROR(VLOOKUP($C1570,商品分类目录查找!$A:$B,2,0),"-")</f>
        <v>-</v>
      </c>
      <c r="E1570" s="56" t="str">
        <f t="shared" si="97"/>
        <v>-</v>
      </c>
      <c r="F1570" s="49" t="str">
        <f t="shared" si="98"/>
        <v>-</v>
      </c>
      <c r="G1570" s="49" t="str">
        <f t="shared" si="99"/>
        <v>-</v>
      </c>
      <c r="H1570" s="54" t="str">
        <f t="shared" si="100"/>
        <v>请在此位置填入税率</v>
      </c>
    </row>
    <row r="1571" s="40" customFormat="1" spans="1:8">
      <c r="A1571" s="41"/>
      <c r="B1571" s="41"/>
      <c r="C1571" s="41"/>
      <c r="D1571" s="49" t="str">
        <f>IFERROR(VLOOKUP($C1571,商品分类目录查找!$A:$B,2,0),"-")</f>
        <v>-</v>
      </c>
      <c r="E1571" s="56" t="str">
        <f t="shared" si="97"/>
        <v>-</v>
      </c>
      <c r="F1571" s="49" t="str">
        <f t="shared" si="98"/>
        <v>-</v>
      </c>
      <c r="G1571" s="49" t="str">
        <f t="shared" si="99"/>
        <v>-</v>
      </c>
      <c r="H1571" s="54" t="str">
        <f t="shared" si="100"/>
        <v>请在此位置填入税率</v>
      </c>
    </row>
    <row r="1572" s="40" customFormat="1" spans="1:8">
      <c r="A1572" s="41"/>
      <c r="B1572" s="41"/>
      <c r="C1572" s="41"/>
      <c r="D1572" s="49" t="str">
        <f>IFERROR(VLOOKUP($C1572,商品分类目录查找!$A:$B,2,0),"-")</f>
        <v>-</v>
      </c>
      <c r="E1572" s="56" t="str">
        <f t="shared" si="97"/>
        <v>-</v>
      </c>
      <c r="F1572" s="49" t="str">
        <f t="shared" si="98"/>
        <v>-</v>
      </c>
      <c r="G1572" s="49" t="str">
        <f t="shared" si="99"/>
        <v>-</v>
      </c>
      <c r="H1572" s="54" t="str">
        <f t="shared" si="100"/>
        <v>请在此位置填入税率</v>
      </c>
    </row>
    <row r="1573" s="40" customFormat="1" spans="1:8">
      <c r="A1573" s="41"/>
      <c r="B1573" s="41"/>
      <c r="C1573" s="41"/>
      <c r="D1573" s="49" t="str">
        <f>IFERROR(VLOOKUP($C1573,商品分类目录查找!$A:$B,2,0),"-")</f>
        <v>-</v>
      </c>
      <c r="E1573" s="56" t="str">
        <f t="shared" si="97"/>
        <v>-</v>
      </c>
      <c r="F1573" s="49" t="str">
        <f t="shared" si="98"/>
        <v>-</v>
      </c>
      <c r="G1573" s="49" t="str">
        <f t="shared" si="99"/>
        <v>-</v>
      </c>
      <c r="H1573" s="54" t="str">
        <f t="shared" si="100"/>
        <v>请在此位置填入税率</v>
      </c>
    </row>
    <row r="1574" s="40" customFormat="1" spans="1:8">
      <c r="A1574" s="41"/>
      <c r="B1574" s="41"/>
      <c r="C1574" s="41"/>
      <c r="D1574" s="49" t="str">
        <f>IFERROR(VLOOKUP($C1574,商品分类目录查找!$A:$B,2,0),"-")</f>
        <v>-</v>
      </c>
      <c r="E1574" s="56" t="str">
        <f t="shared" si="97"/>
        <v>-</v>
      </c>
      <c r="F1574" s="49" t="str">
        <f t="shared" si="98"/>
        <v>-</v>
      </c>
      <c r="G1574" s="49" t="str">
        <f t="shared" si="99"/>
        <v>-</v>
      </c>
      <c r="H1574" s="54" t="str">
        <f t="shared" si="100"/>
        <v>请在此位置填入税率</v>
      </c>
    </row>
    <row r="1575" s="40" customFormat="1" spans="1:8">
      <c r="A1575" s="41"/>
      <c r="B1575" s="41"/>
      <c r="C1575" s="41"/>
      <c r="D1575" s="49" t="str">
        <f>IFERROR(VLOOKUP($C1575,商品分类目录查找!$A:$B,2,0),"-")</f>
        <v>-</v>
      </c>
      <c r="E1575" s="56" t="str">
        <f t="shared" si="97"/>
        <v>-</v>
      </c>
      <c r="F1575" s="49" t="str">
        <f t="shared" si="98"/>
        <v>-</v>
      </c>
      <c r="G1575" s="49" t="str">
        <f t="shared" si="99"/>
        <v>-</v>
      </c>
      <c r="H1575" s="54" t="str">
        <f t="shared" si="100"/>
        <v>请在此位置填入税率</v>
      </c>
    </row>
    <row r="1576" s="40" customFormat="1" spans="1:8">
      <c r="A1576" s="41"/>
      <c r="B1576" s="41"/>
      <c r="C1576" s="41"/>
      <c r="D1576" s="49" t="str">
        <f>IFERROR(VLOOKUP($C1576,商品分类目录查找!$A:$B,2,0),"-")</f>
        <v>-</v>
      </c>
      <c r="E1576" s="56" t="str">
        <f t="shared" si="97"/>
        <v>-</v>
      </c>
      <c r="F1576" s="49" t="str">
        <f t="shared" si="98"/>
        <v>-</v>
      </c>
      <c r="G1576" s="49" t="str">
        <f t="shared" si="99"/>
        <v>-</v>
      </c>
      <c r="H1576" s="54" t="str">
        <f t="shared" si="100"/>
        <v>请在此位置填入税率</v>
      </c>
    </row>
    <row r="1577" s="40" customFormat="1" spans="1:8">
      <c r="A1577" s="41"/>
      <c r="B1577" s="41"/>
      <c r="C1577" s="41"/>
      <c r="D1577" s="49" t="str">
        <f>IFERROR(VLOOKUP($C1577,商品分类目录查找!$A:$B,2,0),"-")</f>
        <v>-</v>
      </c>
      <c r="E1577" s="56" t="str">
        <f t="shared" si="97"/>
        <v>-</v>
      </c>
      <c r="F1577" s="49" t="str">
        <f t="shared" si="98"/>
        <v>-</v>
      </c>
      <c r="G1577" s="49" t="str">
        <f t="shared" si="99"/>
        <v>-</v>
      </c>
      <c r="H1577" s="54" t="str">
        <f t="shared" si="100"/>
        <v>请在此位置填入税率</v>
      </c>
    </row>
    <row r="1578" s="40" customFormat="1" spans="1:8">
      <c r="A1578" s="41"/>
      <c r="B1578" s="41"/>
      <c r="C1578" s="41"/>
      <c r="D1578" s="49" t="str">
        <f>IFERROR(VLOOKUP($C1578,商品分类目录查找!$A:$B,2,0),"-")</f>
        <v>-</v>
      </c>
      <c r="E1578" s="56" t="str">
        <f t="shared" si="97"/>
        <v>-</v>
      </c>
      <c r="F1578" s="49" t="str">
        <f t="shared" si="98"/>
        <v>-</v>
      </c>
      <c r="G1578" s="49" t="str">
        <f t="shared" si="99"/>
        <v>-</v>
      </c>
      <c r="H1578" s="54" t="str">
        <f t="shared" si="100"/>
        <v>请在此位置填入税率</v>
      </c>
    </row>
    <row r="1579" s="40" customFormat="1" spans="1:8">
      <c r="A1579" s="41"/>
      <c r="B1579" s="41"/>
      <c r="C1579" s="41"/>
      <c r="D1579" s="49" t="str">
        <f>IFERROR(VLOOKUP($C1579,商品分类目录查找!$A:$B,2,0),"-")</f>
        <v>-</v>
      </c>
      <c r="E1579" s="56" t="str">
        <f t="shared" si="97"/>
        <v>-</v>
      </c>
      <c r="F1579" s="49" t="str">
        <f t="shared" si="98"/>
        <v>-</v>
      </c>
      <c r="G1579" s="49" t="str">
        <f t="shared" si="99"/>
        <v>-</v>
      </c>
      <c r="H1579" s="54" t="str">
        <f t="shared" si="100"/>
        <v>请在此位置填入税率</v>
      </c>
    </row>
    <row r="1580" s="40" customFormat="1" spans="1:8">
      <c r="A1580" s="41"/>
      <c r="B1580" s="41"/>
      <c r="C1580" s="41"/>
      <c r="D1580" s="49" t="str">
        <f>IFERROR(VLOOKUP($C1580,商品分类目录查找!$A:$B,2,0),"-")</f>
        <v>-</v>
      </c>
      <c r="E1580" s="56" t="str">
        <f t="shared" si="97"/>
        <v>-</v>
      </c>
      <c r="F1580" s="49" t="str">
        <f t="shared" si="98"/>
        <v>-</v>
      </c>
      <c r="G1580" s="49" t="str">
        <f t="shared" si="99"/>
        <v>-</v>
      </c>
      <c r="H1580" s="54" t="str">
        <f t="shared" si="100"/>
        <v>请在此位置填入税率</v>
      </c>
    </row>
    <row r="1581" s="40" customFormat="1" spans="1:8">
      <c r="A1581" s="41"/>
      <c r="B1581" s="41"/>
      <c r="C1581" s="41"/>
      <c r="D1581" s="49" t="str">
        <f>IFERROR(VLOOKUP($C1581,商品分类目录查找!$A:$B,2,0),"-")</f>
        <v>-</v>
      </c>
      <c r="E1581" s="56" t="str">
        <f t="shared" si="97"/>
        <v>-</v>
      </c>
      <c r="F1581" s="49" t="str">
        <f t="shared" si="98"/>
        <v>-</v>
      </c>
      <c r="G1581" s="49" t="str">
        <f t="shared" si="99"/>
        <v>-</v>
      </c>
      <c r="H1581" s="54" t="str">
        <f t="shared" si="100"/>
        <v>请在此位置填入税率</v>
      </c>
    </row>
    <row r="1582" s="40" customFormat="1" spans="1:8">
      <c r="A1582" s="41"/>
      <c r="B1582" s="41"/>
      <c r="C1582" s="41"/>
      <c r="D1582" s="49" t="str">
        <f>IFERROR(VLOOKUP($C1582,商品分类目录查找!$A:$B,2,0),"-")</f>
        <v>-</v>
      </c>
      <c r="E1582" s="56" t="str">
        <f t="shared" si="97"/>
        <v>-</v>
      </c>
      <c r="F1582" s="49" t="str">
        <f t="shared" si="98"/>
        <v>-</v>
      </c>
      <c r="G1582" s="49" t="str">
        <f t="shared" si="99"/>
        <v>-</v>
      </c>
      <c r="H1582" s="54" t="str">
        <f t="shared" si="100"/>
        <v>请在此位置填入税率</v>
      </c>
    </row>
    <row r="1583" s="40" customFormat="1" spans="1:8">
      <c r="A1583" s="41"/>
      <c r="B1583" s="41"/>
      <c r="C1583" s="41"/>
      <c r="D1583" s="49" t="str">
        <f>IFERROR(VLOOKUP($C1583,商品分类目录查找!$A:$B,2,0),"-")</f>
        <v>-</v>
      </c>
      <c r="E1583" s="56" t="str">
        <f t="shared" si="97"/>
        <v>-</v>
      </c>
      <c r="F1583" s="49" t="str">
        <f t="shared" si="98"/>
        <v>-</v>
      </c>
      <c r="G1583" s="49" t="str">
        <f t="shared" si="99"/>
        <v>-</v>
      </c>
      <c r="H1583" s="54" t="str">
        <f t="shared" si="100"/>
        <v>请在此位置填入税率</v>
      </c>
    </row>
    <row r="1584" s="40" customFormat="1" spans="1:8">
      <c r="A1584" s="41"/>
      <c r="B1584" s="41"/>
      <c r="C1584" s="41"/>
      <c r="D1584" s="49" t="str">
        <f>IFERROR(VLOOKUP($C1584,商品分类目录查找!$A:$B,2,0),"-")</f>
        <v>-</v>
      </c>
      <c r="E1584" s="56" t="str">
        <f t="shared" si="97"/>
        <v>-</v>
      </c>
      <c r="F1584" s="49" t="str">
        <f t="shared" si="98"/>
        <v>-</v>
      </c>
      <c r="G1584" s="49" t="str">
        <f t="shared" si="99"/>
        <v>-</v>
      </c>
      <c r="H1584" s="54" t="str">
        <f t="shared" si="100"/>
        <v>请在此位置填入税率</v>
      </c>
    </row>
    <row r="1585" s="40" customFormat="1" spans="1:8">
      <c r="A1585" s="41"/>
      <c r="B1585" s="41"/>
      <c r="C1585" s="41"/>
      <c r="D1585" s="49" t="str">
        <f>IFERROR(VLOOKUP($C1585,商品分类目录查找!$A:$B,2,0),"-")</f>
        <v>-</v>
      </c>
      <c r="E1585" s="56" t="str">
        <f t="shared" si="97"/>
        <v>-</v>
      </c>
      <c r="F1585" s="49" t="str">
        <f t="shared" si="98"/>
        <v>-</v>
      </c>
      <c r="G1585" s="49" t="str">
        <f t="shared" si="99"/>
        <v>-</v>
      </c>
      <c r="H1585" s="54" t="str">
        <f t="shared" si="100"/>
        <v>请在此位置填入税率</v>
      </c>
    </row>
    <row r="1586" s="40" customFormat="1" spans="1:8">
      <c r="A1586" s="41"/>
      <c r="B1586" s="41"/>
      <c r="C1586" s="41"/>
      <c r="D1586" s="49" t="str">
        <f>IFERROR(VLOOKUP($C1586,商品分类目录查找!$A:$B,2,0),"-")</f>
        <v>-</v>
      </c>
      <c r="E1586" s="56" t="str">
        <f t="shared" si="97"/>
        <v>-</v>
      </c>
      <c r="F1586" s="49" t="str">
        <f t="shared" si="98"/>
        <v>-</v>
      </c>
      <c r="G1586" s="49" t="str">
        <f t="shared" si="99"/>
        <v>-</v>
      </c>
      <c r="H1586" s="54" t="str">
        <f t="shared" si="100"/>
        <v>请在此位置填入税率</v>
      </c>
    </row>
    <row r="1587" s="40" customFormat="1" spans="1:8">
      <c r="A1587" s="41"/>
      <c r="B1587" s="41"/>
      <c r="C1587" s="41"/>
      <c r="D1587" s="49" t="str">
        <f>IFERROR(VLOOKUP($C1587,商品分类目录查找!$A:$B,2,0),"-")</f>
        <v>-</v>
      </c>
      <c r="E1587" s="56" t="str">
        <f t="shared" si="97"/>
        <v>-</v>
      </c>
      <c r="F1587" s="49" t="str">
        <f t="shared" si="98"/>
        <v>-</v>
      </c>
      <c r="G1587" s="49" t="str">
        <f t="shared" si="99"/>
        <v>-</v>
      </c>
      <c r="H1587" s="54" t="str">
        <f t="shared" si="100"/>
        <v>请在此位置填入税率</v>
      </c>
    </row>
    <row r="1588" s="40" customFormat="1" spans="1:8">
      <c r="A1588" s="41"/>
      <c r="B1588" s="41"/>
      <c r="C1588" s="41"/>
      <c r="D1588" s="49" t="str">
        <f>IFERROR(VLOOKUP($C1588,商品分类目录查找!$A:$B,2,0),"-")</f>
        <v>-</v>
      </c>
      <c r="E1588" s="56" t="str">
        <f t="shared" si="97"/>
        <v>-</v>
      </c>
      <c r="F1588" s="49" t="str">
        <f t="shared" si="98"/>
        <v>-</v>
      </c>
      <c r="G1588" s="49" t="str">
        <f t="shared" si="99"/>
        <v>-</v>
      </c>
      <c r="H1588" s="54" t="str">
        <f t="shared" si="100"/>
        <v>请在此位置填入税率</v>
      </c>
    </row>
    <row r="1589" s="40" customFormat="1" spans="1:8">
      <c r="A1589" s="41"/>
      <c r="B1589" s="41"/>
      <c r="C1589" s="41"/>
      <c r="D1589" s="49" t="str">
        <f>IFERROR(VLOOKUP($C1589,商品分类目录查找!$A:$B,2,0),"-")</f>
        <v>-</v>
      </c>
      <c r="E1589" s="56" t="str">
        <f t="shared" si="97"/>
        <v>-</v>
      </c>
      <c r="F1589" s="49" t="str">
        <f t="shared" si="98"/>
        <v>-</v>
      </c>
      <c r="G1589" s="49" t="str">
        <f t="shared" si="99"/>
        <v>-</v>
      </c>
      <c r="H1589" s="54" t="str">
        <f t="shared" si="100"/>
        <v>请在此位置填入税率</v>
      </c>
    </row>
    <row r="1590" s="40" customFormat="1" spans="1:8">
      <c r="A1590" s="41"/>
      <c r="B1590" s="41"/>
      <c r="C1590" s="41"/>
      <c r="D1590" s="49" t="str">
        <f>IFERROR(VLOOKUP($C1590,商品分类目录查找!$A:$B,2,0),"-")</f>
        <v>-</v>
      </c>
      <c r="E1590" s="56" t="str">
        <f t="shared" si="97"/>
        <v>-</v>
      </c>
      <c r="F1590" s="49" t="str">
        <f t="shared" si="98"/>
        <v>-</v>
      </c>
      <c r="G1590" s="49" t="str">
        <f t="shared" si="99"/>
        <v>-</v>
      </c>
      <c r="H1590" s="54" t="str">
        <f t="shared" si="100"/>
        <v>请在此位置填入税率</v>
      </c>
    </row>
    <row r="1591" s="40" customFormat="1" spans="1:8">
      <c r="A1591" s="41"/>
      <c r="B1591" s="41"/>
      <c r="C1591" s="41"/>
      <c r="D1591" s="49" t="str">
        <f>IFERROR(VLOOKUP($C1591,商品分类目录查找!$A:$B,2,0),"-")</f>
        <v>-</v>
      </c>
      <c r="E1591" s="56" t="str">
        <f t="shared" si="97"/>
        <v>-</v>
      </c>
      <c r="F1591" s="49" t="str">
        <f t="shared" si="98"/>
        <v>-</v>
      </c>
      <c r="G1591" s="49" t="str">
        <f t="shared" si="99"/>
        <v>-</v>
      </c>
      <c r="H1591" s="54" t="str">
        <f t="shared" si="100"/>
        <v>请在此位置填入税率</v>
      </c>
    </row>
    <row r="1592" s="40" customFormat="1" spans="1:8">
      <c r="A1592" s="41"/>
      <c r="B1592" s="41"/>
      <c r="C1592" s="41"/>
      <c r="D1592" s="49" t="str">
        <f>IFERROR(VLOOKUP($C1592,商品分类目录查找!$A:$B,2,0),"-")</f>
        <v>-</v>
      </c>
      <c r="E1592" s="56" t="str">
        <f t="shared" si="97"/>
        <v>-</v>
      </c>
      <c r="F1592" s="49" t="str">
        <f t="shared" si="98"/>
        <v>-</v>
      </c>
      <c r="G1592" s="49" t="str">
        <f t="shared" si="99"/>
        <v>-</v>
      </c>
      <c r="H1592" s="54" t="str">
        <f t="shared" si="100"/>
        <v>请在此位置填入税率</v>
      </c>
    </row>
    <row r="1593" s="40" customFormat="1" spans="1:8">
      <c r="A1593" s="41"/>
      <c r="B1593" s="41"/>
      <c r="C1593" s="41"/>
      <c r="D1593" s="49" t="str">
        <f>IFERROR(VLOOKUP($C1593,商品分类目录查找!$A:$B,2,0),"-")</f>
        <v>-</v>
      </c>
      <c r="E1593" s="56" t="str">
        <f t="shared" si="97"/>
        <v>-</v>
      </c>
      <c r="F1593" s="49" t="str">
        <f t="shared" si="98"/>
        <v>-</v>
      </c>
      <c r="G1593" s="49" t="str">
        <f t="shared" si="99"/>
        <v>-</v>
      </c>
      <c r="H1593" s="54" t="str">
        <f t="shared" si="100"/>
        <v>请在此位置填入税率</v>
      </c>
    </row>
    <row r="1594" s="40" customFormat="1" spans="1:8">
      <c r="A1594" s="41"/>
      <c r="B1594" s="41"/>
      <c r="C1594" s="41"/>
      <c r="D1594" s="49" t="str">
        <f>IFERROR(VLOOKUP($C1594,商品分类目录查找!$A:$B,2,0),"-")</f>
        <v>-</v>
      </c>
      <c r="E1594" s="56" t="str">
        <f t="shared" si="97"/>
        <v>-</v>
      </c>
      <c r="F1594" s="49" t="str">
        <f t="shared" si="98"/>
        <v>-</v>
      </c>
      <c r="G1594" s="49" t="str">
        <f t="shared" si="99"/>
        <v>-</v>
      </c>
      <c r="H1594" s="54" t="str">
        <f t="shared" si="100"/>
        <v>请在此位置填入税率</v>
      </c>
    </row>
    <row r="1595" s="40" customFormat="1" spans="1:8">
      <c r="A1595" s="41"/>
      <c r="B1595" s="41"/>
      <c r="C1595" s="41"/>
      <c r="D1595" s="49" t="str">
        <f>IFERROR(VLOOKUP($C1595,商品分类目录查找!$A:$B,2,0),"-")</f>
        <v>-</v>
      </c>
      <c r="E1595" s="56" t="str">
        <f t="shared" si="97"/>
        <v>-</v>
      </c>
      <c r="F1595" s="49" t="str">
        <f t="shared" si="98"/>
        <v>-</v>
      </c>
      <c r="G1595" s="49" t="str">
        <f t="shared" si="99"/>
        <v>-</v>
      </c>
      <c r="H1595" s="54" t="str">
        <f t="shared" si="100"/>
        <v>请在此位置填入税率</v>
      </c>
    </row>
    <row r="1596" s="40" customFormat="1" spans="1:8">
      <c r="A1596" s="41"/>
      <c r="B1596" s="41"/>
      <c r="C1596" s="41"/>
      <c r="D1596" s="49" t="str">
        <f>IFERROR(VLOOKUP($C1596,商品分类目录查找!$A:$B,2,0),"-")</f>
        <v>-</v>
      </c>
      <c r="E1596" s="56" t="str">
        <f t="shared" si="97"/>
        <v>-</v>
      </c>
      <c r="F1596" s="49" t="str">
        <f t="shared" si="98"/>
        <v>-</v>
      </c>
      <c r="G1596" s="49" t="str">
        <f t="shared" si="99"/>
        <v>-</v>
      </c>
      <c r="H1596" s="54" t="str">
        <f t="shared" si="100"/>
        <v>请在此位置填入税率</v>
      </c>
    </row>
    <row r="1597" s="40" customFormat="1" spans="1:8">
      <c r="A1597" s="41"/>
      <c r="B1597" s="41"/>
      <c r="C1597" s="41"/>
      <c r="D1597" s="49" t="str">
        <f>IFERROR(VLOOKUP($C1597,商品分类目录查找!$A:$B,2,0),"-")</f>
        <v>-</v>
      </c>
      <c r="E1597" s="56" t="str">
        <f t="shared" si="97"/>
        <v>-</v>
      </c>
      <c r="F1597" s="49" t="str">
        <f t="shared" si="98"/>
        <v>-</v>
      </c>
      <c r="G1597" s="49" t="str">
        <f t="shared" si="99"/>
        <v>-</v>
      </c>
      <c r="H1597" s="54" t="str">
        <f t="shared" si="100"/>
        <v>请在此位置填入税率</v>
      </c>
    </row>
    <row r="1598" s="40" customFormat="1" spans="1:8">
      <c r="A1598" s="41"/>
      <c r="B1598" s="41"/>
      <c r="C1598" s="41"/>
      <c r="D1598" s="49" t="str">
        <f>IFERROR(VLOOKUP($C1598,商品分类目录查找!$A:$B,2,0),"-")</f>
        <v>-</v>
      </c>
      <c r="E1598" s="56" t="str">
        <f t="shared" si="97"/>
        <v>-</v>
      </c>
      <c r="F1598" s="49" t="str">
        <f t="shared" si="98"/>
        <v>-</v>
      </c>
      <c r="G1598" s="49" t="str">
        <f t="shared" si="99"/>
        <v>-</v>
      </c>
      <c r="H1598" s="54" t="str">
        <f t="shared" si="100"/>
        <v>请在此位置填入税率</v>
      </c>
    </row>
    <row r="1599" s="40" customFormat="1" spans="1:8">
      <c r="A1599" s="41"/>
      <c r="B1599" s="41"/>
      <c r="C1599" s="41"/>
      <c r="D1599" s="49" t="str">
        <f>IFERROR(VLOOKUP($C1599,商品分类目录查找!$A:$B,2,0),"-")</f>
        <v>-</v>
      </c>
      <c r="E1599" s="56" t="str">
        <f t="shared" si="97"/>
        <v>-</v>
      </c>
      <c r="F1599" s="49" t="str">
        <f t="shared" si="98"/>
        <v>-</v>
      </c>
      <c r="G1599" s="49" t="str">
        <f t="shared" si="99"/>
        <v>-</v>
      </c>
      <c r="H1599" s="54" t="str">
        <f t="shared" si="100"/>
        <v>请在此位置填入税率</v>
      </c>
    </row>
    <row r="1600" s="40" customFormat="1" spans="1:8">
      <c r="A1600" s="41"/>
      <c r="B1600" s="41"/>
      <c r="C1600" s="41"/>
      <c r="D1600" s="49" t="str">
        <f>IFERROR(VLOOKUP($C1600,商品分类目录查找!$A:$B,2,0),"-")</f>
        <v>-</v>
      </c>
      <c r="E1600" s="56" t="str">
        <f t="shared" si="97"/>
        <v>-</v>
      </c>
      <c r="F1600" s="49" t="str">
        <f t="shared" si="98"/>
        <v>-</v>
      </c>
      <c r="G1600" s="49" t="str">
        <f t="shared" si="99"/>
        <v>-</v>
      </c>
      <c r="H1600" s="54" t="str">
        <f t="shared" si="100"/>
        <v>请在此位置填入税率</v>
      </c>
    </row>
    <row r="1601" s="40" customFormat="1" spans="1:8">
      <c r="A1601" s="41"/>
      <c r="B1601" s="41"/>
      <c r="C1601" s="41"/>
      <c r="D1601" s="49" t="str">
        <f>IFERROR(VLOOKUP($C1601,商品分类目录查找!$A:$B,2,0),"-")</f>
        <v>-</v>
      </c>
      <c r="E1601" s="56" t="str">
        <f t="shared" si="97"/>
        <v>-</v>
      </c>
      <c r="F1601" s="49" t="str">
        <f t="shared" si="98"/>
        <v>-</v>
      </c>
      <c r="G1601" s="49" t="str">
        <f t="shared" si="99"/>
        <v>-</v>
      </c>
      <c r="H1601" s="54" t="str">
        <f t="shared" si="100"/>
        <v>请在此位置填入税率</v>
      </c>
    </row>
    <row r="1602" s="40" customFormat="1" spans="1:8">
      <c r="A1602" s="41"/>
      <c r="B1602" s="41"/>
      <c r="C1602" s="41"/>
      <c r="D1602" s="49" t="str">
        <f>IFERROR(VLOOKUP($C1602,商品分类目录查找!$A:$B,2,0),"-")</f>
        <v>-</v>
      </c>
      <c r="E1602" s="56" t="str">
        <f t="shared" ref="E1602:E1665" si="101">LEFT(D1602,4)</f>
        <v>-</v>
      </c>
      <c r="F1602" s="49" t="str">
        <f t="shared" ref="F1602:F1665" si="102">LEFT($D1602,3)</f>
        <v>-</v>
      </c>
      <c r="G1602" s="49" t="str">
        <f t="shared" ref="G1602:G1665" si="103">LEFT($D1602,2)</f>
        <v>-</v>
      </c>
      <c r="H1602" s="54" t="str">
        <f t="shared" si="100"/>
        <v>请在此位置填入税率</v>
      </c>
    </row>
    <row r="1603" s="40" customFormat="1" spans="1:8">
      <c r="A1603" s="41"/>
      <c r="B1603" s="41"/>
      <c r="C1603" s="41"/>
      <c r="D1603" s="49" t="str">
        <f>IFERROR(VLOOKUP($C1603,商品分类目录查找!$A:$B,2,0),"-")</f>
        <v>-</v>
      </c>
      <c r="E1603" s="56" t="str">
        <f t="shared" si="101"/>
        <v>-</v>
      </c>
      <c r="F1603" s="49" t="str">
        <f t="shared" si="102"/>
        <v>-</v>
      </c>
      <c r="G1603" s="49" t="str">
        <f t="shared" si="103"/>
        <v>-</v>
      </c>
      <c r="H1603" s="54" t="str">
        <f t="shared" si="100"/>
        <v>请在此位置填入税率</v>
      </c>
    </row>
    <row r="1604" s="40" customFormat="1" spans="1:8">
      <c r="A1604" s="41"/>
      <c r="B1604" s="41"/>
      <c r="C1604" s="41"/>
      <c r="D1604" s="49" t="str">
        <f>IFERROR(VLOOKUP($C1604,商品分类目录查找!$A:$B,2,0),"-")</f>
        <v>-</v>
      </c>
      <c r="E1604" s="56" t="str">
        <f t="shared" si="101"/>
        <v>-</v>
      </c>
      <c r="F1604" s="49" t="str">
        <f t="shared" si="102"/>
        <v>-</v>
      </c>
      <c r="G1604" s="49" t="str">
        <f t="shared" si="103"/>
        <v>-</v>
      </c>
      <c r="H1604" s="54" t="str">
        <f t="shared" si="100"/>
        <v>请在此位置填入税率</v>
      </c>
    </row>
    <row r="1605" s="40" customFormat="1" spans="1:8">
      <c r="A1605" s="41"/>
      <c r="B1605" s="41"/>
      <c r="C1605" s="41"/>
      <c r="D1605" s="49" t="str">
        <f>IFERROR(VLOOKUP($C1605,商品分类目录查找!$A:$B,2,0),"-")</f>
        <v>-</v>
      </c>
      <c r="E1605" s="56" t="str">
        <f t="shared" si="101"/>
        <v>-</v>
      </c>
      <c r="F1605" s="49" t="str">
        <f t="shared" si="102"/>
        <v>-</v>
      </c>
      <c r="G1605" s="49" t="str">
        <f t="shared" si="103"/>
        <v>-</v>
      </c>
      <c r="H1605" s="54" t="str">
        <f t="shared" si="100"/>
        <v>请在此位置填入税率</v>
      </c>
    </row>
    <row r="1606" s="40" customFormat="1" spans="1:8">
      <c r="A1606" s="41"/>
      <c r="B1606" s="41"/>
      <c r="C1606" s="41"/>
      <c r="D1606" s="49" t="str">
        <f>IFERROR(VLOOKUP($C1606,商品分类目录查找!$A:$B,2,0),"-")</f>
        <v>-</v>
      </c>
      <c r="E1606" s="56" t="str">
        <f t="shared" si="101"/>
        <v>-</v>
      </c>
      <c r="F1606" s="49" t="str">
        <f t="shared" si="102"/>
        <v>-</v>
      </c>
      <c r="G1606" s="49" t="str">
        <f t="shared" si="103"/>
        <v>-</v>
      </c>
      <c r="H1606" s="54" t="str">
        <f t="shared" si="100"/>
        <v>请在此位置填入税率</v>
      </c>
    </row>
    <row r="1607" s="40" customFormat="1" spans="1:8">
      <c r="A1607" s="41"/>
      <c r="B1607" s="41"/>
      <c r="C1607" s="41"/>
      <c r="D1607" s="49" t="str">
        <f>IFERROR(VLOOKUP($C1607,商品分类目录查找!$A:$B,2,0),"-")</f>
        <v>-</v>
      </c>
      <c r="E1607" s="56" t="str">
        <f t="shared" si="101"/>
        <v>-</v>
      </c>
      <c r="F1607" s="49" t="str">
        <f t="shared" si="102"/>
        <v>-</v>
      </c>
      <c r="G1607" s="49" t="str">
        <f t="shared" si="103"/>
        <v>-</v>
      </c>
      <c r="H1607" s="54" t="str">
        <f t="shared" si="100"/>
        <v>请在此位置填入税率</v>
      </c>
    </row>
    <row r="1608" s="40" customFormat="1" spans="1:8">
      <c r="A1608" s="41"/>
      <c r="B1608" s="41"/>
      <c r="C1608" s="41"/>
      <c r="D1608" s="49" t="str">
        <f>IFERROR(VLOOKUP($C1608,商品分类目录查找!$A:$B,2,0),"-")</f>
        <v>-</v>
      </c>
      <c r="E1608" s="56" t="str">
        <f t="shared" si="101"/>
        <v>-</v>
      </c>
      <c r="F1608" s="49" t="str">
        <f t="shared" si="102"/>
        <v>-</v>
      </c>
      <c r="G1608" s="49" t="str">
        <f t="shared" si="103"/>
        <v>-</v>
      </c>
      <c r="H1608" s="54" t="str">
        <f t="shared" si="100"/>
        <v>请在此位置填入税率</v>
      </c>
    </row>
    <row r="1609" s="40" customFormat="1" spans="1:8">
      <c r="A1609" s="41"/>
      <c r="B1609" s="41"/>
      <c r="C1609" s="41"/>
      <c r="D1609" s="49" t="str">
        <f>IFERROR(VLOOKUP($C1609,商品分类目录查找!$A:$B,2,0),"-")</f>
        <v>-</v>
      </c>
      <c r="E1609" s="56" t="str">
        <f t="shared" si="101"/>
        <v>-</v>
      </c>
      <c r="F1609" s="49" t="str">
        <f t="shared" si="102"/>
        <v>-</v>
      </c>
      <c r="G1609" s="49" t="str">
        <f t="shared" si="103"/>
        <v>-</v>
      </c>
      <c r="H1609" s="54" t="str">
        <f t="shared" si="100"/>
        <v>请在此位置填入税率</v>
      </c>
    </row>
    <row r="1610" s="40" customFormat="1" spans="1:8">
      <c r="A1610" s="41"/>
      <c r="B1610" s="41"/>
      <c r="C1610" s="41"/>
      <c r="D1610" s="49" t="str">
        <f>IFERROR(VLOOKUP($C1610,商品分类目录查找!$A:$B,2,0),"-")</f>
        <v>-</v>
      </c>
      <c r="E1610" s="56" t="str">
        <f t="shared" si="101"/>
        <v>-</v>
      </c>
      <c r="F1610" s="49" t="str">
        <f t="shared" si="102"/>
        <v>-</v>
      </c>
      <c r="G1610" s="49" t="str">
        <f t="shared" si="103"/>
        <v>-</v>
      </c>
      <c r="H1610" s="54" t="str">
        <f t="shared" si="100"/>
        <v>请在此位置填入税率</v>
      </c>
    </row>
    <row r="1611" s="40" customFormat="1" spans="1:8">
      <c r="A1611" s="41"/>
      <c r="B1611" s="41"/>
      <c r="C1611" s="41"/>
      <c r="D1611" s="49" t="str">
        <f>IFERROR(VLOOKUP($C1611,商品分类目录查找!$A:$B,2,0),"-")</f>
        <v>-</v>
      </c>
      <c r="E1611" s="56" t="str">
        <f t="shared" si="101"/>
        <v>-</v>
      </c>
      <c r="F1611" s="49" t="str">
        <f t="shared" si="102"/>
        <v>-</v>
      </c>
      <c r="G1611" s="49" t="str">
        <f t="shared" si="103"/>
        <v>-</v>
      </c>
      <c r="H1611" s="54" t="str">
        <f t="shared" si="100"/>
        <v>请在此位置填入税率</v>
      </c>
    </row>
    <row r="1612" s="40" customFormat="1" spans="1:8">
      <c r="A1612" s="41"/>
      <c r="B1612" s="41"/>
      <c r="C1612" s="41"/>
      <c r="D1612" s="49" t="str">
        <f>IFERROR(VLOOKUP($C1612,商品分类目录查找!$A:$B,2,0),"-")</f>
        <v>-</v>
      </c>
      <c r="E1612" s="56" t="str">
        <f t="shared" si="101"/>
        <v>-</v>
      </c>
      <c r="F1612" s="49" t="str">
        <f t="shared" si="102"/>
        <v>-</v>
      </c>
      <c r="G1612" s="49" t="str">
        <f t="shared" si="103"/>
        <v>-</v>
      </c>
      <c r="H1612" s="54" t="str">
        <f t="shared" si="100"/>
        <v>请在此位置填入税率</v>
      </c>
    </row>
    <row r="1613" s="40" customFormat="1" spans="1:8">
      <c r="A1613" s="41"/>
      <c r="B1613" s="41"/>
      <c r="C1613" s="41"/>
      <c r="D1613" s="49" t="str">
        <f>IFERROR(VLOOKUP($C1613,商品分类目录查找!$A:$B,2,0),"-")</f>
        <v>-</v>
      </c>
      <c r="E1613" s="56" t="str">
        <f t="shared" si="101"/>
        <v>-</v>
      </c>
      <c r="F1613" s="49" t="str">
        <f t="shared" si="102"/>
        <v>-</v>
      </c>
      <c r="G1613" s="49" t="str">
        <f t="shared" si="103"/>
        <v>-</v>
      </c>
      <c r="H1613" s="54" t="str">
        <f t="shared" si="100"/>
        <v>请在此位置填入税率</v>
      </c>
    </row>
    <row r="1614" s="40" customFormat="1" spans="1:8">
      <c r="A1614" s="41"/>
      <c r="B1614" s="41"/>
      <c r="C1614" s="41"/>
      <c r="D1614" s="49" t="str">
        <f>IFERROR(VLOOKUP($C1614,商品分类目录查找!$A:$B,2,0),"-")</f>
        <v>-</v>
      </c>
      <c r="E1614" s="56" t="str">
        <f t="shared" si="101"/>
        <v>-</v>
      </c>
      <c r="F1614" s="49" t="str">
        <f t="shared" si="102"/>
        <v>-</v>
      </c>
      <c r="G1614" s="49" t="str">
        <f t="shared" si="103"/>
        <v>-</v>
      </c>
      <c r="H1614" s="54" t="str">
        <f t="shared" si="100"/>
        <v>请在此位置填入税率</v>
      </c>
    </row>
    <row r="1615" s="40" customFormat="1" spans="1:8">
      <c r="A1615" s="41"/>
      <c r="B1615" s="41"/>
      <c r="C1615" s="41"/>
      <c r="D1615" s="49" t="str">
        <f>IFERROR(VLOOKUP($C1615,商品分类目录查找!$A:$B,2,0),"-")</f>
        <v>-</v>
      </c>
      <c r="E1615" s="56" t="str">
        <f t="shared" si="101"/>
        <v>-</v>
      </c>
      <c r="F1615" s="49" t="str">
        <f t="shared" si="102"/>
        <v>-</v>
      </c>
      <c r="G1615" s="49" t="str">
        <f t="shared" si="103"/>
        <v>-</v>
      </c>
      <c r="H1615" s="54" t="str">
        <f t="shared" ref="H1615:H1678" si="104">IF(B1615="","请在此位置填入税率","-")</f>
        <v>请在此位置填入税率</v>
      </c>
    </row>
    <row r="1616" s="40" customFormat="1" spans="1:8">
      <c r="A1616" s="41"/>
      <c r="B1616" s="41"/>
      <c r="C1616" s="41"/>
      <c r="D1616" s="49" t="str">
        <f>IFERROR(VLOOKUP($C1616,商品分类目录查找!$A:$B,2,0),"-")</f>
        <v>-</v>
      </c>
      <c r="E1616" s="56" t="str">
        <f t="shared" si="101"/>
        <v>-</v>
      </c>
      <c r="F1616" s="49" t="str">
        <f t="shared" si="102"/>
        <v>-</v>
      </c>
      <c r="G1616" s="49" t="str">
        <f t="shared" si="103"/>
        <v>-</v>
      </c>
      <c r="H1616" s="54" t="str">
        <f t="shared" si="104"/>
        <v>请在此位置填入税率</v>
      </c>
    </row>
    <row r="1617" s="40" customFormat="1" spans="1:8">
      <c r="A1617" s="41"/>
      <c r="B1617" s="41"/>
      <c r="C1617" s="41"/>
      <c r="D1617" s="49" t="str">
        <f>IFERROR(VLOOKUP($C1617,商品分类目录查找!$A:$B,2,0),"-")</f>
        <v>-</v>
      </c>
      <c r="E1617" s="56" t="str">
        <f t="shared" si="101"/>
        <v>-</v>
      </c>
      <c r="F1617" s="49" t="str">
        <f t="shared" si="102"/>
        <v>-</v>
      </c>
      <c r="G1617" s="49" t="str">
        <f t="shared" si="103"/>
        <v>-</v>
      </c>
      <c r="H1617" s="54" t="str">
        <f t="shared" si="104"/>
        <v>请在此位置填入税率</v>
      </c>
    </row>
    <row r="1618" s="40" customFormat="1" spans="1:8">
      <c r="A1618" s="41"/>
      <c r="B1618" s="41"/>
      <c r="C1618" s="41"/>
      <c r="D1618" s="49" t="str">
        <f>IFERROR(VLOOKUP($C1618,商品分类目录查找!$A:$B,2,0),"-")</f>
        <v>-</v>
      </c>
      <c r="E1618" s="56" t="str">
        <f t="shared" si="101"/>
        <v>-</v>
      </c>
      <c r="F1618" s="49" t="str">
        <f t="shared" si="102"/>
        <v>-</v>
      </c>
      <c r="G1618" s="49" t="str">
        <f t="shared" si="103"/>
        <v>-</v>
      </c>
      <c r="H1618" s="54" t="str">
        <f t="shared" si="104"/>
        <v>请在此位置填入税率</v>
      </c>
    </row>
    <row r="1619" s="40" customFormat="1" spans="1:8">
      <c r="A1619" s="41"/>
      <c r="B1619" s="41"/>
      <c r="C1619" s="41"/>
      <c r="D1619" s="49" t="str">
        <f>IFERROR(VLOOKUP($C1619,商品分类目录查找!$A:$B,2,0),"-")</f>
        <v>-</v>
      </c>
      <c r="E1619" s="56" t="str">
        <f t="shared" si="101"/>
        <v>-</v>
      </c>
      <c r="F1619" s="49" t="str">
        <f t="shared" si="102"/>
        <v>-</v>
      </c>
      <c r="G1619" s="49" t="str">
        <f t="shared" si="103"/>
        <v>-</v>
      </c>
      <c r="H1619" s="54" t="str">
        <f t="shared" si="104"/>
        <v>请在此位置填入税率</v>
      </c>
    </row>
    <row r="1620" s="40" customFormat="1" spans="1:8">
      <c r="A1620" s="41"/>
      <c r="B1620" s="41"/>
      <c r="C1620" s="41"/>
      <c r="D1620" s="49" t="str">
        <f>IFERROR(VLOOKUP($C1620,商品分类目录查找!$A:$B,2,0),"-")</f>
        <v>-</v>
      </c>
      <c r="E1620" s="56" t="str">
        <f t="shared" si="101"/>
        <v>-</v>
      </c>
      <c r="F1620" s="49" t="str">
        <f t="shared" si="102"/>
        <v>-</v>
      </c>
      <c r="G1620" s="49" t="str">
        <f t="shared" si="103"/>
        <v>-</v>
      </c>
      <c r="H1620" s="54" t="str">
        <f t="shared" si="104"/>
        <v>请在此位置填入税率</v>
      </c>
    </row>
    <row r="1621" s="40" customFormat="1" spans="1:8">
      <c r="A1621" s="41"/>
      <c r="B1621" s="41"/>
      <c r="C1621" s="41"/>
      <c r="D1621" s="49" t="str">
        <f>IFERROR(VLOOKUP($C1621,商品分类目录查找!$A:$B,2,0),"-")</f>
        <v>-</v>
      </c>
      <c r="E1621" s="56" t="str">
        <f t="shared" si="101"/>
        <v>-</v>
      </c>
      <c r="F1621" s="49" t="str">
        <f t="shared" si="102"/>
        <v>-</v>
      </c>
      <c r="G1621" s="49" t="str">
        <f t="shared" si="103"/>
        <v>-</v>
      </c>
      <c r="H1621" s="54" t="str">
        <f t="shared" si="104"/>
        <v>请在此位置填入税率</v>
      </c>
    </row>
    <row r="1622" s="40" customFormat="1" spans="1:8">
      <c r="A1622" s="41"/>
      <c r="B1622" s="41"/>
      <c r="C1622" s="41"/>
      <c r="D1622" s="49" t="str">
        <f>IFERROR(VLOOKUP($C1622,商品分类目录查找!$A:$B,2,0),"-")</f>
        <v>-</v>
      </c>
      <c r="E1622" s="56" t="str">
        <f t="shared" si="101"/>
        <v>-</v>
      </c>
      <c r="F1622" s="49" t="str">
        <f t="shared" si="102"/>
        <v>-</v>
      </c>
      <c r="G1622" s="49" t="str">
        <f t="shared" si="103"/>
        <v>-</v>
      </c>
      <c r="H1622" s="54" t="str">
        <f t="shared" si="104"/>
        <v>请在此位置填入税率</v>
      </c>
    </row>
    <row r="1623" s="40" customFormat="1" spans="1:8">
      <c r="A1623" s="41"/>
      <c r="B1623" s="41"/>
      <c r="C1623" s="41"/>
      <c r="D1623" s="49" t="str">
        <f>IFERROR(VLOOKUP($C1623,商品分类目录查找!$A:$B,2,0),"-")</f>
        <v>-</v>
      </c>
      <c r="E1623" s="56" t="str">
        <f t="shared" si="101"/>
        <v>-</v>
      </c>
      <c r="F1623" s="49" t="str">
        <f t="shared" si="102"/>
        <v>-</v>
      </c>
      <c r="G1623" s="49" t="str">
        <f t="shared" si="103"/>
        <v>-</v>
      </c>
      <c r="H1623" s="54" t="str">
        <f t="shared" si="104"/>
        <v>请在此位置填入税率</v>
      </c>
    </row>
    <row r="1624" s="40" customFormat="1" spans="1:8">
      <c r="A1624" s="41"/>
      <c r="B1624" s="41"/>
      <c r="C1624" s="41"/>
      <c r="D1624" s="49" t="str">
        <f>IFERROR(VLOOKUP($C1624,商品分类目录查找!$A:$B,2,0),"-")</f>
        <v>-</v>
      </c>
      <c r="E1624" s="56" t="str">
        <f t="shared" si="101"/>
        <v>-</v>
      </c>
      <c r="F1624" s="49" t="str">
        <f t="shared" si="102"/>
        <v>-</v>
      </c>
      <c r="G1624" s="49" t="str">
        <f t="shared" si="103"/>
        <v>-</v>
      </c>
      <c r="H1624" s="54" t="str">
        <f t="shared" si="104"/>
        <v>请在此位置填入税率</v>
      </c>
    </row>
    <row r="1625" s="40" customFormat="1" spans="1:8">
      <c r="A1625" s="41"/>
      <c r="B1625" s="41"/>
      <c r="C1625" s="41"/>
      <c r="D1625" s="49" t="str">
        <f>IFERROR(VLOOKUP($C1625,商品分类目录查找!$A:$B,2,0),"-")</f>
        <v>-</v>
      </c>
      <c r="E1625" s="56" t="str">
        <f t="shared" si="101"/>
        <v>-</v>
      </c>
      <c r="F1625" s="49" t="str">
        <f t="shared" si="102"/>
        <v>-</v>
      </c>
      <c r="G1625" s="49" t="str">
        <f t="shared" si="103"/>
        <v>-</v>
      </c>
      <c r="H1625" s="54" t="str">
        <f t="shared" si="104"/>
        <v>请在此位置填入税率</v>
      </c>
    </row>
    <row r="1626" s="40" customFormat="1" spans="1:8">
      <c r="A1626" s="41"/>
      <c r="B1626" s="41"/>
      <c r="C1626" s="41"/>
      <c r="D1626" s="49" t="str">
        <f>IFERROR(VLOOKUP($C1626,商品分类目录查找!$A:$B,2,0),"-")</f>
        <v>-</v>
      </c>
      <c r="E1626" s="56" t="str">
        <f t="shared" si="101"/>
        <v>-</v>
      </c>
      <c r="F1626" s="49" t="str">
        <f t="shared" si="102"/>
        <v>-</v>
      </c>
      <c r="G1626" s="49" t="str">
        <f t="shared" si="103"/>
        <v>-</v>
      </c>
      <c r="H1626" s="54" t="str">
        <f t="shared" si="104"/>
        <v>请在此位置填入税率</v>
      </c>
    </row>
    <row r="1627" s="40" customFormat="1" spans="1:8">
      <c r="A1627" s="41"/>
      <c r="B1627" s="41"/>
      <c r="C1627" s="41"/>
      <c r="D1627" s="49" t="str">
        <f>IFERROR(VLOOKUP($C1627,商品分类目录查找!$A:$B,2,0),"-")</f>
        <v>-</v>
      </c>
      <c r="E1627" s="56" t="str">
        <f t="shared" si="101"/>
        <v>-</v>
      </c>
      <c r="F1627" s="49" t="str">
        <f t="shared" si="102"/>
        <v>-</v>
      </c>
      <c r="G1627" s="49" t="str">
        <f t="shared" si="103"/>
        <v>-</v>
      </c>
      <c r="H1627" s="54" t="str">
        <f t="shared" si="104"/>
        <v>请在此位置填入税率</v>
      </c>
    </row>
    <row r="1628" s="40" customFormat="1" spans="1:8">
      <c r="A1628" s="41"/>
      <c r="B1628" s="41"/>
      <c r="C1628" s="41"/>
      <c r="D1628" s="49" t="str">
        <f>IFERROR(VLOOKUP($C1628,商品分类目录查找!$A:$B,2,0),"-")</f>
        <v>-</v>
      </c>
      <c r="E1628" s="56" t="str">
        <f t="shared" si="101"/>
        <v>-</v>
      </c>
      <c r="F1628" s="49" t="str">
        <f t="shared" si="102"/>
        <v>-</v>
      </c>
      <c r="G1628" s="49" t="str">
        <f t="shared" si="103"/>
        <v>-</v>
      </c>
      <c r="H1628" s="54" t="str">
        <f t="shared" si="104"/>
        <v>请在此位置填入税率</v>
      </c>
    </row>
    <row r="1629" s="40" customFormat="1" spans="1:8">
      <c r="A1629" s="41"/>
      <c r="B1629" s="41"/>
      <c r="C1629" s="41"/>
      <c r="D1629" s="49" t="str">
        <f>IFERROR(VLOOKUP($C1629,商品分类目录查找!$A:$B,2,0),"-")</f>
        <v>-</v>
      </c>
      <c r="E1629" s="56" t="str">
        <f t="shared" si="101"/>
        <v>-</v>
      </c>
      <c r="F1629" s="49" t="str">
        <f t="shared" si="102"/>
        <v>-</v>
      </c>
      <c r="G1629" s="49" t="str">
        <f t="shared" si="103"/>
        <v>-</v>
      </c>
      <c r="H1629" s="54" t="str">
        <f t="shared" si="104"/>
        <v>请在此位置填入税率</v>
      </c>
    </row>
    <row r="1630" s="40" customFormat="1" spans="1:8">
      <c r="A1630" s="41"/>
      <c r="B1630" s="41"/>
      <c r="C1630" s="41"/>
      <c r="D1630" s="49" t="str">
        <f>IFERROR(VLOOKUP($C1630,商品分类目录查找!$A:$B,2,0),"-")</f>
        <v>-</v>
      </c>
      <c r="E1630" s="56" t="str">
        <f t="shared" si="101"/>
        <v>-</v>
      </c>
      <c r="F1630" s="49" t="str">
        <f t="shared" si="102"/>
        <v>-</v>
      </c>
      <c r="G1630" s="49" t="str">
        <f t="shared" si="103"/>
        <v>-</v>
      </c>
      <c r="H1630" s="54" t="str">
        <f t="shared" si="104"/>
        <v>请在此位置填入税率</v>
      </c>
    </row>
    <row r="1631" s="40" customFormat="1" spans="1:8">
      <c r="A1631" s="41"/>
      <c r="B1631" s="41"/>
      <c r="C1631" s="41"/>
      <c r="D1631" s="49" t="str">
        <f>IFERROR(VLOOKUP($C1631,商品分类目录查找!$A:$B,2,0),"-")</f>
        <v>-</v>
      </c>
      <c r="E1631" s="56" t="str">
        <f t="shared" si="101"/>
        <v>-</v>
      </c>
      <c r="F1631" s="49" t="str">
        <f t="shared" si="102"/>
        <v>-</v>
      </c>
      <c r="G1631" s="49" t="str">
        <f t="shared" si="103"/>
        <v>-</v>
      </c>
      <c r="H1631" s="54" t="str">
        <f t="shared" si="104"/>
        <v>请在此位置填入税率</v>
      </c>
    </row>
    <row r="1632" s="40" customFormat="1" spans="1:8">
      <c r="A1632" s="41"/>
      <c r="B1632" s="41"/>
      <c r="C1632" s="41"/>
      <c r="D1632" s="49" t="str">
        <f>IFERROR(VLOOKUP($C1632,商品分类目录查找!$A:$B,2,0),"-")</f>
        <v>-</v>
      </c>
      <c r="E1632" s="56" t="str">
        <f t="shared" si="101"/>
        <v>-</v>
      </c>
      <c r="F1632" s="49" t="str">
        <f t="shared" si="102"/>
        <v>-</v>
      </c>
      <c r="G1632" s="49" t="str">
        <f t="shared" si="103"/>
        <v>-</v>
      </c>
      <c r="H1632" s="54" t="str">
        <f t="shared" si="104"/>
        <v>请在此位置填入税率</v>
      </c>
    </row>
    <row r="1633" s="40" customFormat="1" spans="1:8">
      <c r="A1633" s="41"/>
      <c r="B1633" s="41"/>
      <c r="C1633" s="41"/>
      <c r="D1633" s="49" t="str">
        <f>IFERROR(VLOOKUP($C1633,商品分类目录查找!$A:$B,2,0),"-")</f>
        <v>-</v>
      </c>
      <c r="E1633" s="56" t="str">
        <f t="shared" si="101"/>
        <v>-</v>
      </c>
      <c r="F1633" s="49" t="str">
        <f t="shared" si="102"/>
        <v>-</v>
      </c>
      <c r="G1633" s="49" t="str">
        <f t="shared" si="103"/>
        <v>-</v>
      </c>
      <c r="H1633" s="54" t="str">
        <f t="shared" si="104"/>
        <v>请在此位置填入税率</v>
      </c>
    </row>
    <row r="1634" s="40" customFormat="1" spans="1:8">
      <c r="A1634" s="41"/>
      <c r="B1634" s="41"/>
      <c r="C1634" s="41"/>
      <c r="D1634" s="49" t="str">
        <f>IFERROR(VLOOKUP($C1634,商品分类目录查找!$A:$B,2,0),"-")</f>
        <v>-</v>
      </c>
      <c r="E1634" s="56" t="str">
        <f t="shared" si="101"/>
        <v>-</v>
      </c>
      <c r="F1634" s="49" t="str">
        <f t="shared" si="102"/>
        <v>-</v>
      </c>
      <c r="G1634" s="49" t="str">
        <f t="shared" si="103"/>
        <v>-</v>
      </c>
      <c r="H1634" s="54" t="str">
        <f t="shared" si="104"/>
        <v>请在此位置填入税率</v>
      </c>
    </row>
    <row r="1635" s="40" customFormat="1" spans="1:8">
      <c r="A1635" s="41"/>
      <c r="B1635" s="41"/>
      <c r="C1635" s="41"/>
      <c r="D1635" s="49" t="str">
        <f>IFERROR(VLOOKUP($C1635,商品分类目录查找!$A:$B,2,0),"-")</f>
        <v>-</v>
      </c>
      <c r="E1635" s="56" t="str">
        <f t="shared" si="101"/>
        <v>-</v>
      </c>
      <c r="F1635" s="49" t="str">
        <f t="shared" si="102"/>
        <v>-</v>
      </c>
      <c r="G1635" s="49" t="str">
        <f t="shared" si="103"/>
        <v>-</v>
      </c>
      <c r="H1635" s="54" t="str">
        <f t="shared" si="104"/>
        <v>请在此位置填入税率</v>
      </c>
    </row>
    <row r="1636" s="40" customFormat="1" spans="1:8">
      <c r="A1636" s="41"/>
      <c r="B1636" s="41"/>
      <c r="C1636" s="41"/>
      <c r="D1636" s="49" t="str">
        <f>IFERROR(VLOOKUP($C1636,商品分类目录查找!$A:$B,2,0),"-")</f>
        <v>-</v>
      </c>
      <c r="E1636" s="56" t="str">
        <f t="shared" si="101"/>
        <v>-</v>
      </c>
      <c r="F1636" s="49" t="str">
        <f t="shared" si="102"/>
        <v>-</v>
      </c>
      <c r="G1636" s="49" t="str">
        <f t="shared" si="103"/>
        <v>-</v>
      </c>
      <c r="H1636" s="54" t="str">
        <f t="shared" si="104"/>
        <v>请在此位置填入税率</v>
      </c>
    </row>
    <row r="1637" s="40" customFormat="1" spans="1:8">
      <c r="A1637" s="41"/>
      <c r="B1637" s="41"/>
      <c r="C1637" s="41"/>
      <c r="D1637" s="49" t="str">
        <f>IFERROR(VLOOKUP($C1637,商品分类目录查找!$A:$B,2,0),"-")</f>
        <v>-</v>
      </c>
      <c r="E1637" s="56" t="str">
        <f t="shared" si="101"/>
        <v>-</v>
      </c>
      <c r="F1637" s="49" t="str">
        <f t="shared" si="102"/>
        <v>-</v>
      </c>
      <c r="G1637" s="49" t="str">
        <f t="shared" si="103"/>
        <v>-</v>
      </c>
      <c r="H1637" s="54" t="str">
        <f t="shared" si="104"/>
        <v>请在此位置填入税率</v>
      </c>
    </row>
    <row r="1638" s="40" customFormat="1" spans="1:8">
      <c r="A1638" s="41"/>
      <c r="B1638" s="41"/>
      <c r="C1638" s="41"/>
      <c r="D1638" s="49" t="str">
        <f>IFERROR(VLOOKUP($C1638,商品分类目录查找!$A:$B,2,0),"-")</f>
        <v>-</v>
      </c>
      <c r="E1638" s="56" t="str">
        <f t="shared" si="101"/>
        <v>-</v>
      </c>
      <c r="F1638" s="49" t="str">
        <f t="shared" si="102"/>
        <v>-</v>
      </c>
      <c r="G1638" s="49" t="str">
        <f t="shared" si="103"/>
        <v>-</v>
      </c>
      <c r="H1638" s="54" t="str">
        <f t="shared" si="104"/>
        <v>请在此位置填入税率</v>
      </c>
    </row>
    <row r="1639" s="40" customFormat="1" spans="1:8">
      <c r="A1639" s="41"/>
      <c r="B1639" s="41"/>
      <c r="C1639" s="41"/>
      <c r="D1639" s="49" t="str">
        <f>IFERROR(VLOOKUP($C1639,商品分类目录查找!$A:$B,2,0),"-")</f>
        <v>-</v>
      </c>
      <c r="E1639" s="56" t="str">
        <f t="shared" si="101"/>
        <v>-</v>
      </c>
      <c r="F1639" s="49" t="str">
        <f t="shared" si="102"/>
        <v>-</v>
      </c>
      <c r="G1639" s="49" t="str">
        <f t="shared" si="103"/>
        <v>-</v>
      </c>
      <c r="H1639" s="54" t="str">
        <f t="shared" si="104"/>
        <v>请在此位置填入税率</v>
      </c>
    </row>
    <row r="1640" s="40" customFormat="1" spans="1:8">
      <c r="A1640" s="41"/>
      <c r="B1640" s="41"/>
      <c r="C1640" s="41"/>
      <c r="D1640" s="49" t="str">
        <f>IFERROR(VLOOKUP($C1640,商品分类目录查找!$A:$B,2,0),"-")</f>
        <v>-</v>
      </c>
      <c r="E1640" s="56" t="str">
        <f t="shared" si="101"/>
        <v>-</v>
      </c>
      <c r="F1640" s="49" t="str">
        <f t="shared" si="102"/>
        <v>-</v>
      </c>
      <c r="G1640" s="49" t="str">
        <f t="shared" si="103"/>
        <v>-</v>
      </c>
      <c r="H1640" s="54" t="str">
        <f t="shared" si="104"/>
        <v>请在此位置填入税率</v>
      </c>
    </row>
    <row r="1641" s="40" customFormat="1" spans="1:8">
      <c r="A1641" s="41"/>
      <c r="B1641" s="41"/>
      <c r="C1641" s="41"/>
      <c r="D1641" s="49" t="str">
        <f>IFERROR(VLOOKUP($C1641,商品分类目录查找!$A:$B,2,0),"-")</f>
        <v>-</v>
      </c>
      <c r="E1641" s="56" t="str">
        <f t="shared" si="101"/>
        <v>-</v>
      </c>
      <c r="F1641" s="49" t="str">
        <f t="shared" si="102"/>
        <v>-</v>
      </c>
      <c r="G1641" s="49" t="str">
        <f t="shared" si="103"/>
        <v>-</v>
      </c>
      <c r="H1641" s="54" t="str">
        <f t="shared" si="104"/>
        <v>请在此位置填入税率</v>
      </c>
    </row>
    <row r="1642" s="40" customFormat="1" spans="1:8">
      <c r="A1642" s="41"/>
      <c r="B1642" s="41"/>
      <c r="C1642" s="41"/>
      <c r="D1642" s="49" t="str">
        <f>IFERROR(VLOOKUP($C1642,商品分类目录查找!$A:$B,2,0),"-")</f>
        <v>-</v>
      </c>
      <c r="E1642" s="56" t="str">
        <f t="shared" si="101"/>
        <v>-</v>
      </c>
      <c r="F1642" s="49" t="str">
        <f t="shared" si="102"/>
        <v>-</v>
      </c>
      <c r="G1642" s="49" t="str">
        <f t="shared" si="103"/>
        <v>-</v>
      </c>
      <c r="H1642" s="54" t="str">
        <f t="shared" si="104"/>
        <v>请在此位置填入税率</v>
      </c>
    </row>
    <row r="1643" s="40" customFormat="1" spans="1:8">
      <c r="A1643" s="41"/>
      <c r="B1643" s="41"/>
      <c r="C1643" s="41"/>
      <c r="D1643" s="49" t="str">
        <f>IFERROR(VLOOKUP($C1643,商品分类目录查找!$A:$B,2,0),"-")</f>
        <v>-</v>
      </c>
      <c r="E1643" s="56" t="str">
        <f t="shared" si="101"/>
        <v>-</v>
      </c>
      <c r="F1643" s="49" t="str">
        <f t="shared" si="102"/>
        <v>-</v>
      </c>
      <c r="G1643" s="49" t="str">
        <f t="shared" si="103"/>
        <v>-</v>
      </c>
      <c r="H1643" s="54" t="str">
        <f t="shared" si="104"/>
        <v>请在此位置填入税率</v>
      </c>
    </row>
    <row r="1644" s="40" customFormat="1" spans="1:8">
      <c r="A1644" s="41"/>
      <c r="B1644" s="41"/>
      <c r="C1644" s="41"/>
      <c r="D1644" s="49" t="str">
        <f>IFERROR(VLOOKUP($C1644,商品分类目录查找!$A:$B,2,0),"-")</f>
        <v>-</v>
      </c>
      <c r="E1644" s="56" t="str">
        <f t="shared" si="101"/>
        <v>-</v>
      </c>
      <c r="F1644" s="49" t="str">
        <f t="shared" si="102"/>
        <v>-</v>
      </c>
      <c r="G1644" s="49" t="str">
        <f t="shared" si="103"/>
        <v>-</v>
      </c>
      <c r="H1644" s="54" t="str">
        <f t="shared" si="104"/>
        <v>请在此位置填入税率</v>
      </c>
    </row>
    <row r="1645" s="40" customFormat="1" spans="1:8">
      <c r="A1645" s="41"/>
      <c r="B1645" s="41"/>
      <c r="C1645" s="41"/>
      <c r="D1645" s="49" t="str">
        <f>IFERROR(VLOOKUP($C1645,商品分类目录查找!$A:$B,2,0),"-")</f>
        <v>-</v>
      </c>
      <c r="E1645" s="56" t="str">
        <f t="shared" si="101"/>
        <v>-</v>
      </c>
      <c r="F1645" s="49" t="str">
        <f t="shared" si="102"/>
        <v>-</v>
      </c>
      <c r="G1645" s="49" t="str">
        <f t="shared" si="103"/>
        <v>-</v>
      </c>
      <c r="H1645" s="54" t="str">
        <f t="shared" si="104"/>
        <v>请在此位置填入税率</v>
      </c>
    </row>
    <row r="1646" s="40" customFormat="1" spans="1:8">
      <c r="A1646" s="41"/>
      <c r="B1646" s="41"/>
      <c r="C1646" s="41"/>
      <c r="D1646" s="49" t="str">
        <f>IFERROR(VLOOKUP($C1646,商品分类目录查找!$A:$B,2,0),"-")</f>
        <v>-</v>
      </c>
      <c r="E1646" s="56" t="str">
        <f t="shared" si="101"/>
        <v>-</v>
      </c>
      <c r="F1646" s="49" t="str">
        <f t="shared" si="102"/>
        <v>-</v>
      </c>
      <c r="G1646" s="49" t="str">
        <f t="shared" si="103"/>
        <v>-</v>
      </c>
      <c r="H1646" s="54" t="str">
        <f t="shared" si="104"/>
        <v>请在此位置填入税率</v>
      </c>
    </row>
    <row r="1647" s="40" customFormat="1" spans="1:8">
      <c r="A1647" s="41"/>
      <c r="B1647" s="41"/>
      <c r="C1647" s="41"/>
      <c r="D1647" s="49" t="str">
        <f>IFERROR(VLOOKUP($C1647,商品分类目录查找!$A:$B,2,0),"-")</f>
        <v>-</v>
      </c>
      <c r="E1647" s="56" t="str">
        <f t="shared" si="101"/>
        <v>-</v>
      </c>
      <c r="F1647" s="49" t="str">
        <f t="shared" si="102"/>
        <v>-</v>
      </c>
      <c r="G1647" s="49" t="str">
        <f t="shared" si="103"/>
        <v>-</v>
      </c>
      <c r="H1647" s="54" t="str">
        <f t="shared" si="104"/>
        <v>请在此位置填入税率</v>
      </c>
    </row>
    <row r="1648" s="40" customFormat="1" spans="1:8">
      <c r="A1648" s="41"/>
      <c r="B1648" s="41"/>
      <c r="C1648" s="41"/>
      <c r="D1648" s="49" t="str">
        <f>IFERROR(VLOOKUP($C1648,商品分类目录查找!$A:$B,2,0),"-")</f>
        <v>-</v>
      </c>
      <c r="E1648" s="56" t="str">
        <f t="shared" si="101"/>
        <v>-</v>
      </c>
      <c r="F1648" s="49" t="str">
        <f t="shared" si="102"/>
        <v>-</v>
      </c>
      <c r="G1648" s="49" t="str">
        <f t="shared" si="103"/>
        <v>-</v>
      </c>
      <c r="H1648" s="54" t="str">
        <f t="shared" si="104"/>
        <v>请在此位置填入税率</v>
      </c>
    </row>
    <row r="1649" s="40" customFormat="1" spans="1:8">
      <c r="A1649" s="41"/>
      <c r="B1649" s="41"/>
      <c r="C1649" s="41"/>
      <c r="D1649" s="49" t="str">
        <f>IFERROR(VLOOKUP($C1649,商品分类目录查找!$A:$B,2,0),"-")</f>
        <v>-</v>
      </c>
      <c r="E1649" s="56" t="str">
        <f t="shared" si="101"/>
        <v>-</v>
      </c>
      <c r="F1649" s="49" t="str">
        <f t="shared" si="102"/>
        <v>-</v>
      </c>
      <c r="G1649" s="49" t="str">
        <f t="shared" si="103"/>
        <v>-</v>
      </c>
      <c r="H1649" s="54" t="str">
        <f t="shared" si="104"/>
        <v>请在此位置填入税率</v>
      </c>
    </row>
    <row r="1650" s="40" customFormat="1" spans="1:8">
      <c r="A1650" s="41"/>
      <c r="B1650" s="41"/>
      <c r="C1650" s="41"/>
      <c r="D1650" s="49" t="str">
        <f>IFERROR(VLOOKUP($C1650,商品分类目录查找!$A:$B,2,0),"-")</f>
        <v>-</v>
      </c>
      <c r="E1650" s="56" t="str">
        <f t="shared" si="101"/>
        <v>-</v>
      </c>
      <c r="F1650" s="49" t="str">
        <f t="shared" si="102"/>
        <v>-</v>
      </c>
      <c r="G1650" s="49" t="str">
        <f t="shared" si="103"/>
        <v>-</v>
      </c>
      <c r="H1650" s="54" t="str">
        <f t="shared" si="104"/>
        <v>请在此位置填入税率</v>
      </c>
    </row>
    <row r="1651" s="40" customFormat="1" spans="1:8">
      <c r="A1651" s="41"/>
      <c r="B1651" s="41"/>
      <c r="C1651" s="41"/>
      <c r="D1651" s="49" t="str">
        <f>IFERROR(VLOOKUP($C1651,商品分类目录查找!$A:$B,2,0),"-")</f>
        <v>-</v>
      </c>
      <c r="E1651" s="56" t="str">
        <f t="shared" si="101"/>
        <v>-</v>
      </c>
      <c r="F1651" s="49" t="str">
        <f t="shared" si="102"/>
        <v>-</v>
      </c>
      <c r="G1651" s="49" t="str">
        <f t="shared" si="103"/>
        <v>-</v>
      </c>
      <c r="H1651" s="54" t="str">
        <f t="shared" si="104"/>
        <v>请在此位置填入税率</v>
      </c>
    </row>
    <row r="1652" s="40" customFormat="1" spans="1:8">
      <c r="A1652" s="41"/>
      <c r="B1652" s="41"/>
      <c r="C1652" s="41"/>
      <c r="D1652" s="49" t="str">
        <f>IFERROR(VLOOKUP($C1652,商品分类目录查找!$A:$B,2,0),"-")</f>
        <v>-</v>
      </c>
      <c r="E1652" s="56" t="str">
        <f t="shared" si="101"/>
        <v>-</v>
      </c>
      <c r="F1652" s="49" t="str">
        <f t="shared" si="102"/>
        <v>-</v>
      </c>
      <c r="G1652" s="49" t="str">
        <f t="shared" si="103"/>
        <v>-</v>
      </c>
      <c r="H1652" s="54" t="str">
        <f t="shared" si="104"/>
        <v>请在此位置填入税率</v>
      </c>
    </row>
    <row r="1653" s="40" customFormat="1" spans="1:8">
      <c r="A1653" s="41"/>
      <c r="B1653" s="41"/>
      <c r="C1653" s="41"/>
      <c r="D1653" s="49" t="str">
        <f>IFERROR(VLOOKUP($C1653,商品分类目录查找!$A:$B,2,0),"-")</f>
        <v>-</v>
      </c>
      <c r="E1653" s="56" t="str">
        <f t="shared" si="101"/>
        <v>-</v>
      </c>
      <c r="F1653" s="49" t="str">
        <f t="shared" si="102"/>
        <v>-</v>
      </c>
      <c r="G1653" s="49" t="str">
        <f t="shared" si="103"/>
        <v>-</v>
      </c>
      <c r="H1653" s="54" t="str">
        <f t="shared" si="104"/>
        <v>请在此位置填入税率</v>
      </c>
    </row>
    <row r="1654" s="40" customFormat="1" spans="1:8">
      <c r="A1654" s="41"/>
      <c r="B1654" s="41"/>
      <c r="C1654" s="41"/>
      <c r="D1654" s="49" t="str">
        <f>IFERROR(VLOOKUP($C1654,商品分类目录查找!$A:$B,2,0),"-")</f>
        <v>-</v>
      </c>
      <c r="E1654" s="56" t="str">
        <f t="shared" si="101"/>
        <v>-</v>
      </c>
      <c r="F1654" s="49" t="str">
        <f t="shared" si="102"/>
        <v>-</v>
      </c>
      <c r="G1654" s="49" t="str">
        <f t="shared" si="103"/>
        <v>-</v>
      </c>
      <c r="H1654" s="54" t="str">
        <f t="shared" si="104"/>
        <v>请在此位置填入税率</v>
      </c>
    </row>
    <row r="1655" s="40" customFormat="1" spans="1:8">
      <c r="A1655" s="41"/>
      <c r="B1655" s="41"/>
      <c r="C1655" s="41"/>
      <c r="D1655" s="49" t="str">
        <f>IFERROR(VLOOKUP($C1655,商品分类目录查找!$A:$B,2,0),"-")</f>
        <v>-</v>
      </c>
      <c r="E1655" s="56" t="str">
        <f t="shared" si="101"/>
        <v>-</v>
      </c>
      <c r="F1655" s="49" t="str">
        <f t="shared" si="102"/>
        <v>-</v>
      </c>
      <c r="G1655" s="49" t="str">
        <f t="shared" si="103"/>
        <v>-</v>
      </c>
      <c r="H1655" s="54" t="str">
        <f t="shared" si="104"/>
        <v>请在此位置填入税率</v>
      </c>
    </row>
    <row r="1656" s="40" customFormat="1" spans="1:8">
      <c r="A1656" s="41"/>
      <c r="B1656" s="41"/>
      <c r="C1656" s="41"/>
      <c r="D1656" s="49" t="str">
        <f>IFERROR(VLOOKUP($C1656,商品分类目录查找!$A:$B,2,0),"-")</f>
        <v>-</v>
      </c>
      <c r="E1656" s="56" t="str">
        <f t="shared" si="101"/>
        <v>-</v>
      </c>
      <c r="F1656" s="49" t="str">
        <f t="shared" si="102"/>
        <v>-</v>
      </c>
      <c r="G1656" s="49" t="str">
        <f t="shared" si="103"/>
        <v>-</v>
      </c>
      <c r="H1656" s="54" t="str">
        <f t="shared" si="104"/>
        <v>请在此位置填入税率</v>
      </c>
    </row>
    <row r="1657" s="40" customFormat="1" spans="1:8">
      <c r="A1657" s="41"/>
      <c r="B1657" s="41"/>
      <c r="C1657" s="41"/>
      <c r="D1657" s="49" t="str">
        <f>IFERROR(VLOOKUP($C1657,商品分类目录查找!$A:$B,2,0),"-")</f>
        <v>-</v>
      </c>
      <c r="E1657" s="56" t="str">
        <f t="shared" si="101"/>
        <v>-</v>
      </c>
      <c r="F1657" s="49" t="str">
        <f t="shared" si="102"/>
        <v>-</v>
      </c>
      <c r="G1657" s="49" t="str">
        <f t="shared" si="103"/>
        <v>-</v>
      </c>
      <c r="H1657" s="54" t="str">
        <f t="shared" si="104"/>
        <v>请在此位置填入税率</v>
      </c>
    </row>
    <row r="1658" s="40" customFormat="1" spans="1:8">
      <c r="A1658" s="41"/>
      <c r="B1658" s="41"/>
      <c r="C1658" s="41"/>
      <c r="D1658" s="49" t="str">
        <f>IFERROR(VLOOKUP($C1658,商品分类目录查找!$A:$B,2,0),"-")</f>
        <v>-</v>
      </c>
      <c r="E1658" s="56" t="str">
        <f t="shared" si="101"/>
        <v>-</v>
      </c>
      <c r="F1658" s="49" t="str">
        <f t="shared" si="102"/>
        <v>-</v>
      </c>
      <c r="G1658" s="49" t="str">
        <f t="shared" si="103"/>
        <v>-</v>
      </c>
      <c r="H1658" s="54" t="str">
        <f t="shared" si="104"/>
        <v>请在此位置填入税率</v>
      </c>
    </row>
    <row r="1659" s="40" customFormat="1" spans="1:8">
      <c r="A1659" s="41"/>
      <c r="B1659" s="41"/>
      <c r="C1659" s="41"/>
      <c r="D1659" s="49" t="str">
        <f>IFERROR(VLOOKUP($C1659,商品分类目录查找!$A:$B,2,0),"-")</f>
        <v>-</v>
      </c>
      <c r="E1659" s="56" t="str">
        <f t="shared" si="101"/>
        <v>-</v>
      </c>
      <c r="F1659" s="49" t="str">
        <f t="shared" si="102"/>
        <v>-</v>
      </c>
      <c r="G1659" s="49" t="str">
        <f t="shared" si="103"/>
        <v>-</v>
      </c>
      <c r="H1659" s="54" t="str">
        <f t="shared" si="104"/>
        <v>请在此位置填入税率</v>
      </c>
    </row>
    <row r="1660" s="40" customFormat="1" spans="1:8">
      <c r="A1660" s="41"/>
      <c r="B1660" s="41"/>
      <c r="C1660" s="41"/>
      <c r="D1660" s="49" t="str">
        <f>IFERROR(VLOOKUP($C1660,商品分类目录查找!$A:$B,2,0),"-")</f>
        <v>-</v>
      </c>
      <c r="E1660" s="56" t="str">
        <f t="shared" si="101"/>
        <v>-</v>
      </c>
      <c r="F1660" s="49" t="str">
        <f t="shared" si="102"/>
        <v>-</v>
      </c>
      <c r="G1660" s="49" t="str">
        <f t="shared" si="103"/>
        <v>-</v>
      </c>
      <c r="H1660" s="54" t="str">
        <f t="shared" si="104"/>
        <v>请在此位置填入税率</v>
      </c>
    </row>
    <row r="1661" s="40" customFormat="1" spans="1:8">
      <c r="A1661" s="41"/>
      <c r="B1661" s="41"/>
      <c r="C1661" s="41"/>
      <c r="D1661" s="49" t="str">
        <f>IFERROR(VLOOKUP($C1661,商品分类目录查找!$A:$B,2,0),"-")</f>
        <v>-</v>
      </c>
      <c r="E1661" s="56" t="str">
        <f t="shared" si="101"/>
        <v>-</v>
      </c>
      <c r="F1661" s="49" t="str">
        <f t="shared" si="102"/>
        <v>-</v>
      </c>
      <c r="G1661" s="49" t="str">
        <f t="shared" si="103"/>
        <v>-</v>
      </c>
      <c r="H1661" s="54" t="str">
        <f t="shared" si="104"/>
        <v>请在此位置填入税率</v>
      </c>
    </row>
    <row r="1662" s="40" customFormat="1" spans="1:8">
      <c r="A1662" s="41"/>
      <c r="B1662" s="41"/>
      <c r="C1662" s="41"/>
      <c r="D1662" s="49" t="str">
        <f>IFERROR(VLOOKUP($C1662,商品分类目录查找!$A:$B,2,0),"-")</f>
        <v>-</v>
      </c>
      <c r="E1662" s="56" t="str">
        <f t="shared" si="101"/>
        <v>-</v>
      </c>
      <c r="F1662" s="49" t="str">
        <f t="shared" si="102"/>
        <v>-</v>
      </c>
      <c r="G1662" s="49" t="str">
        <f t="shared" si="103"/>
        <v>-</v>
      </c>
      <c r="H1662" s="54" t="str">
        <f t="shared" si="104"/>
        <v>请在此位置填入税率</v>
      </c>
    </row>
    <row r="1663" s="40" customFormat="1" spans="1:8">
      <c r="A1663" s="41"/>
      <c r="B1663" s="41"/>
      <c r="C1663" s="41"/>
      <c r="D1663" s="49" t="str">
        <f>IFERROR(VLOOKUP($C1663,商品分类目录查找!$A:$B,2,0),"-")</f>
        <v>-</v>
      </c>
      <c r="E1663" s="56" t="str">
        <f t="shared" si="101"/>
        <v>-</v>
      </c>
      <c r="F1663" s="49" t="str">
        <f t="shared" si="102"/>
        <v>-</v>
      </c>
      <c r="G1663" s="49" t="str">
        <f t="shared" si="103"/>
        <v>-</v>
      </c>
      <c r="H1663" s="54" t="str">
        <f t="shared" si="104"/>
        <v>请在此位置填入税率</v>
      </c>
    </row>
    <row r="1664" s="40" customFormat="1" spans="1:8">
      <c r="A1664" s="41"/>
      <c r="B1664" s="41"/>
      <c r="C1664" s="41"/>
      <c r="D1664" s="49" t="str">
        <f>IFERROR(VLOOKUP($C1664,商品分类目录查找!$A:$B,2,0),"-")</f>
        <v>-</v>
      </c>
      <c r="E1664" s="56" t="str">
        <f t="shared" si="101"/>
        <v>-</v>
      </c>
      <c r="F1664" s="49" t="str">
        <f t="shared" si="102"/>
        <v>-</v>
      </c>
      <c r="G1664" s="49" t="str">
        <f t="shared" si="103"/>
        <v>-</v>
      </c>
      <c r="H1664" s="54" t="str">
        <f t="shared" si="104"/>
        <v>请在此位置填入税率</v>
      </c>
    </row>
    <row r="1665" s="40" customFormat="1" spans="1:8">
      <c r="A1665" s="41"/>
      <c r="B1665" s="41"/>
      <c r="C1665" s="41"/>
      <c r="D1665" s="49" t="str">
        <f>IFERROR(VLOOKUP($C1665,商品分类目录查找!$A:$B,2,0),"-")</f>
        <v>-</v>
      </c>
      <c r="E1665" s="56" t="str">
        <f t="shared" si="101"/>
        <v>-</v>
      </c>
      <c r="F1665" s="49" t="str">
        <f t="shared" si="102"/>
        <v>-</v>
      </c>
      <c r="G1665" s="49" t="str">
        <f t="shared" si="103"/>
        <v>-</v>
      </c>
      <c r="H1665" s="54" t="str">
        <f t="shared" si="104"/>
        <v>请在此位置填入税率</v>
      </c>
    </row>
    <row r="1666" s="40" customFormat="1" spans="1:8">
      <c r="A1666" s="41"/>
      <c r="B1666" s="41"/>
      <c r="C1666" s="41"/>
      <c r="D1666" s="49" t="str">
        <f>IFERROR(VLOOKUP($C1666,商品分类目录查找!$A:$B,2,0),"-")</f>
        <v>-</v>
      </c>
      <c r="E1666" s="56" t="str">
        <f t="shared" ref="E1666:E1729" si="105">LEFT(D1666,4)</f>
        <v>-</v>
      </c>
      <c r="F1666" s="49" t="str">
        <f t="shared" ref="F1666:F1729" si="106">LEFT($D1666,3)</f>
        <v>-</v>
      </c>
      <c r="G1666" s="49" t="str">
        <f t="shared" ref="G1666:G1729" si="107">LEFT($D1666,2)</f>
        <v>-</v>
      </c>
      <c r="H1666" s="54" t="str">
        <f t="shared" si="104"/>
        <v>请在此位置填入税率</v>
      </c>
    </row>
    <row r="1667" s="40" customFormat="1" spans="1:8">
      <c r="A1667" s="41"/>
      <c r="B1667" s="41"/>
      <c r="C1667" s="41"/>
      <c r="D1667" s="49" t="str">
        <f>IFERROR(VLOOKUP($C1667,商品分类目录查找!$A:$B,2,0),"-")</f>
        <v>-</v>
      </c>
      <c r="E1667" s="56" t="str">
        <f t="shared" si="105"/>
        <v>-</v>
      </c>
      <c r="F1667" s="49" t="str">
        <f t="shared" si="106"/>
        <v>-</v>
      </c>
      <c r="G1667" s="49" t="str">
        <f t="shared" si="107"/>
        <v>-</v>
      </c>
      <c r="H1667" s="54" t="str">
        <f t="shared" si="104"/>
        <v>请在此位置填入税率</v>
      </c>
    </row>
    <row r="1668" s="40" customFormat="1" spans="1:8">
      <c r="A1668" s="41"/>
      <c r="B1668" s="41"/>
      <c r="C1668" s="41"/>
      <c r="D1668" s="49" t="str">
        <f>IFERROR(VLOOKUP($C1668,商品分类目录查找!$A:$B,2,0),"-")</f>
        <v>-</v>
      </c>
      <c r="E1668" s="56" t="str">
        <f t="shared" si="105"/>
        <v>-</v>
      </c>
      <c r="F1668" s="49" t="str">
        <f t="shared" si="106"/>
        <v>-</v>
      </c>
      <c r="G1668" s="49" t="str">
        <f t="shared" si="107"/>
        <v>-</v>
      </c>
      <c r="H1668" s="54" t="str">
        <f t="shared" si="104"/>
        <v>请在此位置填入税率</v>
      </c>
    </row>
    <row r="1669" s="40" customFormat="1" spans="1:8">
      <c r="A1669" s="41"/>
      <c r="B1669" s="41"/>
      <c r="C1669" s="41"/>
      <c r="D1669" s="49" t="str">
        <f>IFERROR(VLOOKUP($C1669,商品分类目录查找!$A:$B,2,0),"-")</f>
        <v>-</v>
      </c>
      <c r="E1669" s="56" t="str">
        <f t="shared" si="105"/>
        <v>-</v>
      </c>
      <c r="F1669" s="49" t="str">
        <f t="shared" si="106"/>
        <v>-</v>
      </c>
      <c r="G1669" s="49" t="str">
        <f t="shared" si="107"/>
        <v>-</v>
      </c>
      <c r="H1669" s="54" t="str">
        <f t="shared" si="104"/>
        <v>请在此位置填入税率</v>
      </c>
    </row>
    <row r="1670" s="40" customFormat="1" spans="1:8">
      <c r="A1670" s="41"/>
      <c r="B1670" s="41"/>
      <c r="C1670" s="41"/>
      <c r="D1670" s="49" t="str">
        <f>IFERROR(VLOOKUP($C1670,商品分类目录查找!$A:$B,2,0),"-")</f>
        <v>-</v>
      </c>
      <c r="E1670" s="56" t="str">
        <f t="shared" si="105"/>
        <v>-</v>
      </c>
      <c r="F1670" s="49" t="str">
        <f t="shared" si="106"/>
        <v>-</v>
      </c>
      <c r="G1670" s="49" t="str">
        <f t="shared" si="107"/>
        <v>-</v>
      </c>
      <c r="H1670" s="54" t="str">
        <f t="shared" si="104"/>
        <v>请在此位置填入税率</v>
      </c>
    </row>
    <row r="1671" s="40" customFormat="1" spans="1:8">
      <c r="A1671" s="41"/>
      <c r="B1671" s="41"/>
      <c r="C1671" s="41"/>
      <c r="D1671" s="49" t="str">
        <f>IFERROR(VLOOKUP($C1671,商品分类目录查找!$A:$B,2,0),"-")</f>
        <v>-</v>
      </c>
      <c r="E1671" s="56" t="str">
        <f t="shared" si="105"/>
        <v>-</v>
      </c>
      <c r="F1671" s="49" t="str">
        <f t="shared" si="106"/>
        <v>-</v>
      </c>
      <c r="G1671" s="49" t="str">
        <f t="shared" si="107"/>
        <v>-</v>
      </c>
      <c r="H1671" s="54" t="str">
        <f t="shared" si="104"/>
        <v>请在此位置填入税率</v>
      </c>
    </row>
    <row r="1672" s="40" customFormat="1" spans="1:8">
      <c r="A1672" s="41"/>
      <c r="B1672" s="41"/>
      <c r="C1672" s="41"/>
      <c r="D1672" s="49" t="str">
        <f>IFERROR(VLOOKUP($C1672,商品分类目录查找!$A:$B,2,0),"-")</f>
        <v>-</v>
      </c>
      <c r="E1672" s="56" t="str">
        <f t="shared" si="105"/>
        <v>-</v>
      </c>
      <c r="F1672" s="49" t="str">
        <f t="shared" si="106"/>
        <v>-</v>
      </c>
      <c r="G1672" s="49" t="str">
        <f t="shared" si="107"/>
        <v>-</v>
      </c>
      <c r="H1672" s="54" t="str">
        <f t="shared" si="104"/>
        <v>请在此位置填入税率</v>
      </c>
    </row>
    <row r="1673" s="40" customFormat="1" spans="1:8">
      <c r="A1673" s="41"/>
      <c r="B1673" s="41"/>
      <c r="C1673" s="41"/>
      <c r="D1673" s="49" t="str">
        <f>IFERROR(VLOOKUP($C1673,商品分类目录查找!$A:$B,2,0),"-")</f>
        <v>-</v>
      </c>
      <c r="E1673" s="56" t="str">
        <f t="shared" si="105"/>
        <v>-</v>
      </c>
      <c r="F1673" s="49" t="str">
        <f t="shared" si="106"/>
        <v>-</v>
      </c>
      <c r="G1673" s="49" t="str">
        <f t="shared" si="107"/>
        <v>-</v>
      </c>
      <c r="H1673" s="54" t="str">
        <f t="shared" si="104"/>
        <v>请在此位置填入税率</v>
      </c>
    </row>
    <row r="1674" s="40" customFormat="1" spans="1:8">
      <c r="A1674" s="41"/>
      <c r="B1674" s="41"/>
      <c r="C1674" s="41"/>
      <c r="D1674" s="49" t="str">
        <f>IFERROR(VLOOKUP($C1674,商品分类目录查找!$A:$B,2,0),"-")</f>
        <v>-</v>
      </c>
      <c r="E1674" s="56" t="str">
        <f t="shared" si="105"/>
        <v>-</v>
      </c>
      <c r="F1674" s="49" t="str">
        <f t="shared" si="106"/>
        <v>-</v>
      </c>
      <c r="G1674" s="49" t="str">
        <f t="shared" si="107"/>
        <v>-</v>
      </c>
      <c r="H1674" s="54" t="str">
        <f t="shared" si="104"/>
        <v>请在此位置填入税率</v>
      </c>
    </row>
    <row r="1675" s="40" customFormat="1" spans="1:8">
      <c r="A1675" s="41"/>
      <c r="B1675" s="41"/>
      <c r="C1675" s="41"/>
      <c r="D1675" s="49" t="str">
        <f>IFERROR(VLOOKUP($C1675,商品分类目录查找!$A:$B,2,0),"-")</f>
        <v>-</v>
      </c>
      <c r="E1675" s="56" t="str">
        <f t="shared" si="105"/>
        <v>-</v>
      </c>
      <c r="F1675" s="49" t="str">
        <f t="shared" si="106"/>
        <v>-</v>
      </c>
      <c r="G1675" s="49" t="str">
        <f t="shared" si="107"/>
        <v>-</v>
      </c>
      <c r="H1675" s="54" t="str">
        <f t="shared" si="104"/>
        <v>请在此位置填入税率</v>
      </c>
    </row>
    <row r="1676" s="40" customFormat="1" spans="1:8">
      <c r="A1676" s="41"/>
      <c r="B1676" s="41"/>
      <c r="C1676" s="41"/>
      <c r="D1676" s="49" t="str">
        <f>IFERROR(VLOOKUP($C1676,商品分类目录查找!$A:$B,2,0),"-")</f>
        <v>-</v>
      </c>
      <c r="E1676" s="56" t="str">
        <f t="shared" si="105"/>
        <v>-</v>
      </c>
      <c r="F1676" s="49" t="str">
        <f t="shared" si="106"/>
        <v>-</v>
      </c>
      <c r="G1676" s="49" t="str">
        <f t="shared" si="107"/>
        <v>-</v>
      </c>
      <c r="H1676" s="54" t="str">
        <f t="shared" si="104"/>
        <v>请在此位置填入税率</v>
      </c>
    </row>
    <row r="1677" s="40" customFormat="1" spans="1:8">
      <c r="A1677" s="41"/>
      <c r="B1677" s="41"/>
      <c r="C1677" s="41"/>
      <c r="D1677" s="49" t="str">
        <f>IFERROR(VLOOKUP($C1677,商品分类目录查找!$A:$B,2,0),"-")</f>
        <v>-</v>
      </c>
      <c r="E1677" s="56" t="str">
        <f t="shared" si="105"/>
        <v>-</v>
      </c>
      <c r="F1677" s="49" t="str">
        <f t="shared" si="106"/>
        <v>-</v>
      </c>
      <c r="G1677" s="49" t="str">
        <f t="shared" si="107"/>
        <v>-</v>
      </c>
      <c r="H1677" s="54" t="str">
        <f t="shared" si="104"/>
        <v>请在此位置填入税率</v>
      </c>
    </row>
    <row r="1678" s="40" customFormat="1" spans="1:8">
      <c r="A1678" s="41"/>
      <c r="B1678" s="41"/>
      <c r="C1678" s="41"/>
      <c r="D1678" s="49" t="str">
        <f>IFERROR(VLOOKUP($C1678,商品分类目录查找!$A:$B,2,0),"-")</f>
        <v>-</v>
      </c>
      <c r="E1678" s="56" t="str">
        <f t="shared" si="105"/>
        <v>-</v>
      </c>
      <c r="F1678" s="49" t="str">
        <f t="shared" si="106"/>
        <v>-</v>
      </c>
      <c r="G1678" s="49" t="str">
        <f t="shared" si="107"/>
        <v>-</v>
      </c>
      <c r="H1678" s="54" t="str">
        <f t="shared" si="104"/>
        <v>请在此位置填入税率</v>
      </c>
    </row>
    <row r="1679" s="40" customFormat="1" spans="1:8">
      <c r="A1679" s="41"/>
      <c r="B1679" s="41"/>
      <c r="C1679" s="41"/>
      <c r="D1679" s="49" t="str">
        <f>IFERROR(VLOOKUP($C1679,商品分类目录查找!$A:$B,2,0),"-")</f>
        <v>-</v>
      </c>
      <c r="E1679" s="56" t="str">
        <f t="shared" si="105"/>
        <v>-</v>
      </c>
      <c r="F1679" s="49" t="str">
        <f t="shared" si="106"/>
        <v>-</v>
      </c>
      <c r="G1679" s="49" t="str">
        <f t="shared" si="107"/>
        <v>-</v>
      </c>
      <c r="H1679" s="54" t="str">
        <f t="shared" ref="H1679:H1742" si="108">IF(B1679="","请在此位置填入税率","-")</f>
        <v>请在此位置填入税率</v>
      </c>
    </row>
    <row r="1680" s="40" customFormat="1" spans="1:8">
      <c r="A1680" s="41"/>
      <c r="B1680" s="41"/>
      <c r="C1680" s="41"/>
      <c r="D1680" s="49" t="str">
        <f>IFERROR(VLOOKUP($C1680,商品分类目录查找!$A:$B,2,0),"-")</f>
        <v>-</v>
      </c>
      <c r="E1680" s="56" t="str">
        <f t="shared" si="105"/>
        <v>-</v>
      </c>
      <c r="F1680" s="49" t="str">
        <f t="shared" si="106"/>
        <v>-</v>
      </c>
      <c r="G1680" s="49" t="str">
        <f t="shared" si="107"/>
        <v>-</v>
      </c>
      <c r="H1680" s="54" t="str">
        <f t="shared" si="108"/>
        <v>请在此位置填入税率</v>
      </c>
    </row>
    <row r="1681" s="40" customFormat="1" spans="1:8">
      <c r="A1681" s="41"/>
      <c r="B1681" s="41"/>
      <c r="C1681" s="41"/>
      <c r="D1681" s="49" t="str">
        <f>IFERROR(VLOOKUP($C1681,商品分类目录查找!$A:$B,2,0),"-")</f>
        <v>-</v>
      </c>
      <c r="E1681" s="56" t="str">
        <f t="shared" si="105"/>
        <v>-</v>
      </c>
      <c r="F1681" s="49" t="str">
        <f t="shared" si="106"/>
        <v>-</v>
      </c>
      <c r="G1681" s="49" t="str">
        <f t="shared" si="107"/>
        <v>-</v>
      </c>
      <c r="H1681" s="54" t="str">
        <f t="shared" si="108"/>
        <v>请在此位置填入税率</v>
      </c>
    </row>
    <row r="1682" s="40" customFormat="1" spans="1:8">
      <c r="A1682" s="41"/>
      <c r="B1682" s="41"/>
      <c r="C1682" s="41"/>
      <c r="D1682" s="49" t="str">
        <f>IFERROR(VLOOKUP($C1682,商品分类目录查找!$A:$B,2,0),"-")</f>
        <v>-</v>
      </c>
      <c r="E1682" s="56" t="str">
        <f t="shared" si="105"/>
        <v>-</v>
      </c>
      <c r="F1682" s="49" t="str">
        <f t="shared" si="106"/>
        <v>-</v>
      </c>
      <c r="G1682" s="49" t="str">
        <f t="shared" si="107"/>
        <v>-</v>
      </c>
      <c r="H1682" s="54" t="str">
        <f t="shared" si="108"/>
        <v>请在此位置填入税率</v>
      </c>
    </row>
    <row r="1683" s="40" customFormat="1" spans="1:8">
      <c r="A1683" s="41"/>
      <c r="B1683" s="41"/>
      <c r="C1683" s="41"/>
      <c r="D1683" s="49" t="str">
        <f>IFERROR(VLOOKUP($C1683,商品分类目录查找!$A:$B,2,0),"-")</f>
        <v>-</v>
      </c>
      <c r="E1683" s="56" t="str">
        <f t="shared" si="105"/>
        <v>-</v>
      </c>
      <c r="F1683" s="49" t="str">
        <f t="shared" si="106"/>
        <v>-</v>
      </c>
      <c r="G1683" s="49" t="str">
        <f t="shared" si="107"/>
        <v>-</v>
      </c>
      <c r="H1683" s="54" t="str">
        <f t="shared" si="108"/>
        <v>请在此位置填入税率</v>
      </c>
    </row>
    <row r="1684" s="40" customFormat="1" spans="1:8">
      <c r="A1684" s="41"/>
      <c r="B1684" s="41"/>
      <c r="C1684" s="41"/>
      <c r="D1684" s="49" t="str">
        <f>IFERROR(VLOOKUP($C1684,商品分类目录查找!$A:$B,2,0),"-")</f>
        <v>-</v>
      </c>
      <c r="E1684" s="56" t="str">
        <f t="shared" si="105"/>
        <v>-</v>
      </c>
      <c r="F1684" s="49" t="str">
        <f t="shared" si="106"/>
        <v>-</v>
      </c>
      <c r="G1684" s="49" t="str">
        <f t="shared" si="107"/>
        <v>-</v>
      </c>
      <c r="H1684" s="54" t="str">
        <f t="shared" si="108"/>
        <v>请在此位置填入税率</v>
      </c>
    </row>
    <row r="1685" s="40" customFormat="1" spans="1:8">
      <c r="A1685" s="41"/>
      <c r="B1685" s="41"/>
      <c r="C1685" s="41"/>
      <c r="D1685" s="49" t="str">
        <f>IFERROR(VLOOKUP($C1685,商品分类目录查找!$A:$B,2,0),"-")</f>
        <v>-</v>
      </c>
      <c r="E1685" s="56" t="str">
        <f t="shared" si="105"/>
        <v>-</v>
      </c>
      <c r="F1685" s="49" t="str">
        <f t="shared" si="106"/>
        <v>-</v>
      </c>
      <c r="G1685" s="49" t="str">
        <f t="shared" si="107"/>
        <v>-</v>
      </c>
      <c r="H1685" s="54" t="str">
        <f t="shared" si="108"/>
        <v>请在此位置填入税率</v>
      </c>
    </row>
    <row r="1686" s="40" customFormat="1" spans="1:8">
      <c r="A1686" s="41"/>
      <c r="B1686" s="41"/>
      <c r="C1686" s="41"/>
      <c r="D1686" s="49" t="str">
        <f>IFERROR(VLOOKUP($C1686,商品分类目录查找!$A:$B,2,0),"-")</f>
        <v>-</v>
      </c>
      <c r="E1686" s="56" t="str">
        <f t="shared" si="105"/>
        <v>-</v>
      </c>
      <c r="F1686" s="49" t="str">
        <f t="shared" si="106"/>
        <v>-</v>
      </c>
      <c r="G1686" s="49" t="str">
        <f t="shared" si="107"/>
        <v>-</v>
      </c>
      <c r="H1686" s="54" t="str">
        <f t="shared" si="108"/>
        <v>请在此位置填入税率</v>
      </c>
    </row>
    <row r="1687" s="40" customFormat="1" spans="1:8">
      <c r="A1687" s="41"/>
      <c r="B1687" s="41"/>
      <c r="C1687" s="41"/>
      <c r="D1687" s="49" t="str">
        <f>IFERROR(VLOOKUP($C1687,商品分类目录查找!$A:$B,2,0),"-")</f>
        <v>-</v>
      </c>
      <c r="E1687" s="56" t="str">
        <f t="shared" si="105"/>
        <v>-</v>
      </c>
      <c r="F1687" s="49" t="str">
        <f t="shared" si="106"/>
        <v>-</v>
      </c>
      <c r="G1687" s="49" t="str">
        <f t="shared" si="107"/>
        <v>-</v>
      </c>
      <c r="H1687" s="54" t="str">
        <f t="shared" si="108"/>
        <v>请在此位置填入税率</v>
      </c>
    </row>
    <row r="1688" s="40" customFormat="1" spans="1:8">
      <c r="A1688" s="41"/>
      <c r="B1688" s="41"/>
      <c r="C1688" s="41"/>
      <c r="D1688" s="49" t="str">
        <f>IFERROR(VLOOKUP($C1688,商品分类目录查找!$A:$B,2,0),"-")</f>
        <v>-</v>
      </c>
      <c r="E1688" s="56" t="str">
        <f t="shared" si="105"/>
        <v>-</v>
      </c>
      <c r="F1688" s="49" t="str">
        <f t="shared" si="106"/>
        <v>-</v>
      </c>
      <c r="G1688" s="49" t="str">
        <f t="shared" si="107"/>
        <v>-</v>
      </c>
      <c r="H1688" s="54" t="str">
        <f t="shared" si="108"/>
        <v>请在此位置填入税率</v>
      </c>
    </row>
    <row r="1689" s="40" customFormat="1" spans="1:8">
      <c r="A1689" s="41"/>
      <c r="B1689" s="41"/>
      <c r="C1689" s="41"/>
      <c r="D1689" s="49" t="str">
        <f>IFERROR(VLOOKUP($C1689,商品分类目录查找!$A:$B,2,0),"-")</f>
        <v>-</v>
      </c>
      <c r="E1689" s="56" t="str">
        <f t="shared" si="105"/>
        <v>-</v>
      </c>
      <c r="F1689" s="49" t="str">
        <f t="shared" si="106"/>
        <v>-</v>
      </c>
      <c r="G1689" s="49" t="str">
        <f t="shared" si="107"/>
        <v>-</v>
      </c>
      <c r="H1689" s="54" t="str">
        <f t="shared" si="108"/>
        <v>请在此位置填入税率</v>
      </c>
    </row>
    <row r="1690" s="40" customFormat="1" spans="1:8">
      <c r="A1690" s="41"/>
      <c r="B1690" s="41"/>
      <c r="C1690" s="41"/>
      <c r="D1690" s="49" t="str">
        <f>IFERROR(VLOOKUP($C1690,商品分类目录查找!$A:$B,2,0),"-")</f>
        <v>-</v>
      </c>
      <c r="E1690" s="56" t="str">
        <f t="shared" si="105"/>
        <v>-</v>
      </c>
      <c r="F1690" s="49" t="str">
        <f t="shared" si="106"/>
        <v>-</v>
      </c>
      <c r="G1690" s="49" t="str">
        <f t="shared" si="107"/>
        <v>-</v>
      </c>
      <c r="H1690" s="54" t="str">
        <f t="shared" si="108"/>
        <v>请在此位置填入税率</v>
      </c>
    </row>
    <row r="1691" s="40" customFormat="1" spans="1:8">
      <c r="A1691" s="41"/>
      <c r="B1691" s="41"/>
      <c r="C1691" s="41"/>
      <c r="D1691" s="49" t="str">
        <f>IFERROR(VLOOKUP($C1691,商品分类目录查找!$A:$B,2,0),"-")</f>
        <v>-</v>
      </c>
      <c r="E1691" s="56" t="str">
        <f t="shared" si="105"/>
        <v>-</v>
      </c>
      <c r="F1691" s="49" t="str">
        <f t="shared" si="106"/>
        <v>-</v>
      </c>
      <c r="G1691" s="49" t="str">
        <f t="shared" si="107"/>
        <v>-</v>
      </c>
      <c r="H1691" s="54" t="str">
        <f t="shared" si="108"/>
        <v>请在此位置填入税率</v>
      </c>
    </row>
    <row r="1692" s="40" customFormat="1" spans="1:8">
      <c r="A1692" s="41"/>
      <c r="B1692" s="41"/>
      <c r="C1692" s="41"/>
      <c r="D1692" s="49" t="str">
        <f>IFERROR(VLOOKUP($C1692,商品分类目录查找!$A:$B,2,0),"-")</f>
        <v>-</v>
      </c>
      <c r="E1692" s="56" t="str">
        <f t="shared" si="105"/>
        <v>-</v>
      </c>
      <c r="F1692" s="49" t="str">
        <f t="shared" si="106"/>
        <v>-</v>
      </c>
      <c r="G1692" s="49" t="str">
        <f t="shared" si="107"/>
        <v>-</v>
      </c>
      <c r="H1692" s="54" t="str">
        <f t="shared" si="108"/>
        <v>请在此位置填入税率</v>
      </c>
    </row>
    <row r="1693" s="40" customFormat="1" spans="1:8">
      <c r="A1693" s="41"/>
      <c r="B1693" s="41"/>
      <c r="C1693" s="41"/>
      <c r="D1693" s="49" t="str">
        <f>IFERROR(VLOOKUP($C1693,商品分类目录查找!$A:$B,2,0),"-")</f>
        <v>-</v>
      </c>
      <c r="E1693" s="56" t="str">
        <f t="shared" si="105"/>
        <v>-</v>
      </c>
      <c r="F1693" s="49" t="str">
        <f t="shared" si="106"/>
        <v>-</v>
      </c>
      <c r="G1693" s="49" t="str">
        <f t="shared" si="107"/>
        <v>-</v>
      </c>
      <c r="H1693" s="54" t="str">
        <f t="shared" si="108"/>
        <v>请在此位置填入税率</v>
      </c>
    </row>
    <row r="1694" s="40" customFormat="1" spans="1:8">
      <c r="A1694" s="41"/>
      <c r="B1694" s="41"/>
      <c r="C1694" s="41"/>
      <c r="D1694" s="49" t="str">
        <f>IFERROR(VLOOKUP($C1694,商品分类目录查找!$A:$B,2,0),"-")</f>
        <v>-</v>
      </c>
      <c r="E1694" s="56" t="str">
        <f t="shared" si="105"/>
        <v>-</v>
      </c>
      <c r="F1694" s="49" t="str">
        <f t="shared" si="106"/>
        <v>-</v>
      </c>
      <c r="G1694" s="49" t="str">
        <f t="shared" si="107"/>
        <v>-</v>
      </c>
      <c r="H1694" s="54" t="str">
        <f t="shared" si="108"/>
        <v>请在此位置填入税率</v>
      </c>
    </row>
    <row r="1695" s="40" customFormat="1" spans="1:8">
      <c r="A1695" s="41"/>
      <c r="B1695" s="41"/>
      <c r="C1695" s="41"/>
      <c r="D1695" s="49" t="str">
        <f>IFERROR(VLOOKUP($C1695,商品分类目录查找!$A:$B,2,0),"-")</f>
        <v>-</v>
      </c>
      <c r="E1695" s="56" t="str">
        <f t="shared" si="105"/>
        <v>-</v>
      </c>
      <c r="F1695" s="49" t="str">
        <f t="shared" si="106"/>
        <v>-</v>
      </c>
      <c r="G1695" s="49" t="str">
        <f t="shared" si="107"/>
        <v>-</v>
      </c>
      <c r="H1695" s="54" t="str">
        <f t="shared" si="108"/>
        <v>请在此位置填入税率</v>
      </c>
    </row>
    <row r="1696" s="40" customFormat="1" spans="1:8">
      <c r="A1696" s="41"/>
      <c r="B1696" s="41"/>
      <c r="C1696" s="41"/>
      <c r="D1696" s="49" t="str">
        <f>IFERROR(VLOOKUP($C1696,商品分类目录查找!$A:$B,2,0),"-")</f>
        <v>-</v>
      </c>
      <c r="E1696" s="56" t="str">
        <f t="shared" si="105"/>
        <v>-</v>
      </c>
      <c r="F1696" s="49" t="str">
        <f t="shared" si="106"/>
        <v>-</v>
      </c>
      <c r="G1696" s="49" t="str">
        <f t="shared" si="107"/>
        <v>-</v>
      </c>
      <c r="H1696" s="54" t="str">
        <f t="shared" si="108"/>
        <v>请在此位置填入税率</v>
      </c>
    </row>
    <row r="1697" s="40" customFormat="1" spans="1:8">
      <c r="A1697" s="41"/>
      <c r="B1697" s="41"/>
      <c r="C1697" s="41"/>
      <c r="D1697" s="49" t="str">
        <f>IFERROR(VLOOKUP($C1697,商品分类目录查找!$A:$B,2,0),"-")</f>
        <v>-</v>
      </c>
      <c r="E1697" s="56" t="str">
        <f t="shared" si="105"/>
        <v>-</v>
      </c>
      <c r="F1697" s="49" t="str">
        <f t="shared" si="106"/>
        <v>-</v>
      </c>
      <c r="G1697" s="49" t="str">
        <f t="shared" si="107"/>
        <v>-</v>
      </c>
      <c r="H1697" s="54" t="str">
        <f t="shared" si="108"/>
        <v>请在此位置填入税率</v>
      </c>
    </row>
    <row r="1698" s="40" customFormat="1" spans="1:8">
      <c r="A1698" s="41"/>
      <c r="B1698" s="41"/>
      <c r="C1698" s="41"/>
      <c r="D1698" s="49" t="str">
        <f>IFERROR(VLOOKUP($C1698,商品分类目录查找!$A:$B,2,0),"-")</f>
        <v>-</v>
      </c>
      <c r="E1698" s="56" t="str">
        <f t="shared" si="105"/>
        <v>-</v>
      </c>
      <c r="F1698" s="49" t="str">
        <f t="shared" si="106"/>
        <v>-</v>
      </c>
      <c r="G1698" s="49" t="str">
        <f t="shared" si="107"/>
        <v>-</v>
      </c>
      <c r="H1698" s="54" t="str">
        <f t="shared" si="108"/>
        <v>请在此位置填入税率</v>
      </c>
    </row>
    <row r="1699" s="40" customFormat="1" spans="1:8">
      <c r="A1699" s="41"/>
      <c r="B1699" s="41"/>
      <c r="C1699" s="41"/>
      <c r="D1699" s="49" t="str">
        <f>IFERROR(VLOOKUP($C1699,商品分类目录查找!$A:$B,2,0),"-")</f>
        <v>-</v>
      </c>
      <c r="E1699" s="56" t="str">
        <f t="shared" si="105"/>
        <v>-</v>
      </c>
      <c r="F1699" s="49" t="str">
        <f t="shared" si="106"/>
        <v>-</v>
      </c>
      <c r="G1699" s="49" t="str">
        <f t="shared" si="107"/>
        <v>-</v>
      </c>
      <c r="H1699" s="54" t="str">
        <f t="shared" si="108"/>
        <v>请在此位置填入税率</v>
      </c>
    </row>
    <row r="1700" s="40" customFormat="1" spans="1:8">
      <c r="A1700" s="41"/>
      <c r="B1700" s="41"/>
      <c r="C1700" s="41"/>
      <c r="D1700" s="49" t="str">
        <f>IFERROR(VLOOKUP($C1700,商品分类目录查找!$A:$B,2,0),"-")</f>
        <v>-</v>
      </c>
      <c r="E1700" s="56" t="str">
        <f t="shared" si="105"/>
        <v>-</v>
      </c>
      <c r="F1700" s="49" t="str">
        <f t="shared" si="106"/>
        <v>-</v>
      </c>
      <c r="G1700" s="49" t="str">
        <f t="shared" si="107"/>
        <v>-</v>
      </c>
      <c r="H1700" s="54" t="str">
        <f t="shared" si="108"/>
        <v>请在此位置填入税率</v>
      </c>
    </row>
    <row r="1701" s="40" customFormat="1" spans="1:8">
      <c r="A1701" s="41"/>
      <c r="B1701" s="41"/>
      <c r="C1701" s="41"/>
      <c r="D1701" s="49" t="str">
        <f>IFERROR(VLOOKUP($C1701,商品分类目录查找!$A:$B,2,0),"-")</f>
        <v>-</v>
      </c>
      <c r="E1701" s="56" t="str">
        <f t="shared" si="105"/>
        <v>-</v>
      </c>
      <c r="F1701" s="49" t="str">
        <f t="shared" si="106"/>
        <v>-</v>
      </c>
      <c r="G1701" s="49" t="str">
        <f t="shared" si="107"/>
        <v>-</v>
      </c>
      <c r="H1701" s="54" t="str">
        <f t="shared" si="108"/>
        <v>请在此位置填入税率</v>
      </c>
    </row>
    <row r="1702" s="40" customFormat="1" spans="1:8">
      <c r="A1702" s="41"/>
      <c r="B1702" s="41"/>
      <c r="C1702" s="41"/>
      <c r="D1702" s="49" t="str">
        <f>IFERROR(VLOOKUP($C1702,商品分类目录查找!$A:$B,2,0),"-")</f>
        <v>-</v>
      </c>
      <c r="E1702" s="56" t="str">
        <f t="shared" si="105"/>
        <v>-</v>
      </c>
      <c r="F1702" s="49" t="str">
        <f t="shared" si="106"/>
        <v>-</v>
      </c>
      <c r="G1702" s="49" t="str">
        <f t="shared" si="107"/>
        <v>-</v>
      </c>
      <c r="H1702" s="54" t="str">
        <f t="shared" si="108"/>
        <v>请在此位置填入税率</v>
      </c>
    </row>
    <row r="1703" s="40" customFormat="1" spans="1:8">
      <c r="A1703" s="41"/>
      <c r="B1703" s="41"/>
      <c r="C1703" s="41"/>
      <c r="D1703" s="49" t="str">
        <f>IFERROR(VLOOKUP($C1703,商品分类目录查找!$A:$B,2,0),"-")</f>
        <v>-</v>
      </c>
      <c r="E1703" s="56" t="str">
        <f t="shared" si="105"/>
        <v>-</v>
      </c>
      <c r="F1703" s="49" t="str">
        <f t="shared" si="106"/>
        <v>-</v>
      </c>
      <c r="G1703" s="49" t="str">
        <f t="shared" si="107"/>
        <v>-</v>
      </c>
      <c r="H1703" s="54" t="str">
        <f t="shared" si="108"/>
        <v>请在此位置填入税率</v>
      </c>
    </row>
    <row r="1704" s="40" customFormat="1" spans="1:8">
      <c r="A1704" s="41"/>
      <c r="B1704" s="41"/>
      <c r="C1704" s="41"/>
      <c r="D1704" s="49" t="str">
        <f>IFERROR(VLOOKUP($C1704,商品分类目录查找!$A:$B,2,0),"-")</f>
        <v>-</v>
      </c>
      <c r="E1704" s="56" t="str">
        <f t="shared" si="105"/>
        <v>-</v>
      </c>
      <c r="F1704" s="49" t="str">
        <f t="shared" si="106"/>
        <v>-</v>
      </c>
      <c r="G1704" s="49" t="str">
        <f t="shared" si="107"/>
        <v>-</v>
      </c>
      <c r="H1704" s="54" t="str">
        <f t="shared" si="108"/>
        <v>请在此位置填入税率</v>
      </c>
    </row>
    <row r="1705" s="40" customFormat="1" spans="1:8">
      <c r="A1705" s="41"/>
      <c r="B1705" s="41"/>
      <c r="C1705" s="41"/>
      <c r="D1705" s="49" t="str">
        <f>IFERROR(VLOOKUP($C1705,商品分类目录查找!$A:$B,2,0),"-")</f>
        <v>-</v>
      </c>
      <c r="E1705" s="56" t="str">
        <f t="shared" si="105"/>
        <v>-</v>
      </c>
      <c r="F1705" s="49" t="str">
        <f t="shared" si="106"/>
        <v>-</v>
      </c>
      <c r="G1705" s="49" t="str">
        <f t="shared" si="107"/>
        <v>-</v>
      </c>
      <c r="H1705" s="54" t="str">
        <f t="shared" si="108"/>
        <v>请在此位置填入税率</v>
      </c>
    </row>
    <row r="1706" s="40" customFormat="1" spans="1:8">
      <c r="A1706" s="41"/>
      <c r="B1706" s="41"/>
      <c r="C1706" s="41"/>
      <c r="D1706" s="49" t="str">
        <f>IFERROR(VLOOKUP($C1706,商品分类目录查找!$A:$B,2,0),"-")</f>
        <v>-</v>
      </c>
      <c r="E1706" s="56" t="str">
        <f t="shared" si="105"/>
        <v>-</v>
      </c>
      <c r="F1706" s="49" t="str">
        <f t="shared" si="106"/>
        <v>-</v>
      </c>
      <c r="G1706" s="49" t="str">
        <f t="shared" si="107"/>
        <v>-</v>
      </c>
      <c r="H1706" s="54" t="str">
        <f t="shared" si="108"/>
        <v>请在此位置填入税率</v>
      </c>
    </row>
    <row r="1707" s="40" customFormat="1" spans="1:8">
      <c r="A1707" s="41"/>
      <c r="B1707" s="41"/>
      <c r="C1707" s="41"/>
      <c r="D1707" s="49" t="str">
        <f>IFERROR(VLOOKUP($C1707,商品分类目录查找!$A:$B,2,0),"-")</f>
        <v>-</v>
      </c>
      <c r="E1707" s="56" t="str">
        <f t="shared" si="105"/>
        <v>-</v>
      </c>
      <c r="F1707" s="49" t="str">
        <f t="shared" si="106"/>
        <v>-</v>
      </c>
      <c r="G1707" s="49" t="str">
        <f t="shared" si="107"/>
        <v>-</v>
      </c>
      <c r="H1707" s="54" t="str">
        <f t="shared" si="108"/>
        <v>请在此位置填入税率</v>
      </c>
    </row>
    <row r="1708" s="40" customFormat="1" spans="1:8">
      <c r="A1708" s="41"/>
      <c r="B1708" s="41"/>
      <c r="C1708" s="41"/>
      <c r="D1708" s="49" t="str">
        <f>IFERROR(VLOOKUP($C1708,商品分类目录查找!$A:$B,2,0),"-")</f>
        <v>-</v>
      </c>
      <c r="E1708" s="56" t="str">
        <f t="shared" si="105"/>
        <v>-</v>
      </c>
      <c r="F1708" s="49" t="str">
        <f t="shared" si="106"/>
        <v>-</v>
      </c>
      <c r="G1708" s="49" t="str">
        <f t="shared" si="107"/>
        <v>-</v>
      </c>
      <c r="H1708" s="54" t="str">
        <f t="shared" si="108"/>
        <v>请在此位置填入税率</v>
      </c>
    </row>
    <row r="1709" s="40" customFormat="1" spans="1:8">
      <c r="A1709" s="41"/>
      <c r="B1709" s="41"/>
      <c r="C1709" s="41"/>
      <c r="D1709" s="49" t="str">
        <f>IFERROR(VLOOKUP($C1709,商品分类目录查找!$A:$B,2,0),"-")</f>
        <v>-</v>
      </c>
      <c r="E1709" s="56" t="str">
        <f t="shared" si="105"/>
        <v>-</v>
      </c>
      <c r="F1709" s="49" t="str">
        <f t="shared" si="106"/>
        <v>-</v>
      </c>
      <c r="G1709" s="49" t="str">
        <f t="shared" si="107"/>
        <v>-</v>
      </c>
      <c r="H1709" s="54" t="str">
        <f t="shared" si="108"/>
        <v>请在此位置填入税率</v>
      </c>
    </row>
    <row r="1710" s="40" customFormat="1" spans="1:8">
      <c r="A1710" s="41"/>
      <c r="B1710" s="41"/>
      <c r="C1710" s="41"/>
      <c r="D1710" s="49" t="str">
        <f>IFERROR(VLOOKUP($C1710,商品分类目录查找!$A:$B,2,0),"-")</f>
        <v>-</v>
      </c>
      <c r="E1710" s="56" t="str">
        <f t="shared" si="105"/>
        <v>-</v>
      </c>
      <c r="F1710" s="49" t="str">
        <f t="shared" si="106"/>
        <v>-</v>
      </c>
      <c r="G1710" s="49" t="str">
        <f t="shared" si="107"/>
        <v>-</v>
      </c>
      <c r="H1710" s="54" t="str">
        <f t="shared" si="108"/>
        <v>请在此位置填入税率</v>
      </c>
    </row>
    <row r="1711" s="40" customFormat="1" spans="1:8">
      <c r="A1711" s="41"/>
      <c r="B1711" s="41"/>
      <c r="C1711" s="41"/>
      <c r="D1711" s="49" t="str">
        <f>IFERROR(VLOOKUP($C1711,商品分类目录查找!$A:$B,2,0),"-")</f>
        <v>-</v>
      </c>
      <c r="E1711" s="56" t="str">
        <f t="shared" si="105"/>
        <v>-</v>
      </c>
      <c r="F1711" s="49" t="str">
        <f t="shared" si="106"/>
        <v>-</v>
      </c>
      <c r="G1711" s="49" t="str">
        <f t="shared" si="107"/>
        <v>-</v>
      </c>
      <c r="H1711" s="54" t="str">
        <f t="shared" si="108"/>
        <v>请在此位置填入税率</v>
      </c>
    </row>
    <row r="1712" s="40" customFormat="1" spans="1:8">
      <c r="A1712" s="41"/>
      <c r="B1712" s="41"/>
      <c r="C1712" s="41"/>
      <c r="D1712" s="49" t="str">
        <f>IFERROR(VLOOKUP($C1712,商品分类目录查找!$A:$B,2,0),"-")</f>
        <v>-</v>
      </c>
      <c r="E1712" s="56" t="str">
        <f t="shared" si="105"/>
        <v>-</v>
      </c>
      <c r="F1712" s="49" t="str">
        <f t="shared" si="106"/>
        <v>-</v>
      </c>
      <c r="G1712" s="49" t="str">
        <f t="shared" si="107"/>
        <v>-</v>
      </c>
      <c r="H1712" s="54" t="str">
        <f t="shared" si="108"/>
        <v>请在此位置填入税率</v>
      </c>
    </row>
    <row r="1713" s="40" customFormat="1" spans="1:8">
      <c r="A1713" s="41"/>
      <c r="B1713" s="41"/>
      <c r="C1713" s="41"/>
      <c r="D1713" s="49" t="str">
        <f>IFERROR(VLOOKUP($C1713,商品分类目录查找!$A:$B,2,0),"-")</f>
        <v>-</v>
      </c>
      <c r="E1713" s="56" t="str">
        <f t="shared" si="105"/>
        <v>-</v>
      </c>
      <c r="F1713" s="49" t="str">
        <f t="shared" si="106"/>
        <v>-</v>
      </c>
      <c r="G1713" s="49" t="str">
        <f t="shared" si="107"/>
        <v>-</v>
      </c>
      <c r="H1713" s="54" t="str">
        <f t="shared" si="108"/>
        <v>请在此位置填入税率</v>
      </c>
    </row>
    <row r="1714" s="40" customFormat="1" spans="1:8">
      <c r="A1714" s="41"/>
      <c r="B1714" s="41"/>
      <c r="C1714" s="41"/>
      <c r="D1714" s="49" t="str">
        <f>IFERROR(VLOOKUP($C1714,商品分类目录查找!$A:$B,2,0),"-")</f>
        <v>-</v>
      </c>
      <c r="E1714" s="56" t="str">
        <f t="shared" si="105"/>
        <v>-</v>
      </c>
      <c r="F1714" s="49" t="str">
        <f t="shared" si="106"/>
        <v>-</v>
      </c>
      <c r="G1714" s="49" t="str">
        <f t="shared" si="107"/>
        <v>-</v>
      </c>
      <c r="H1714" s="54" t="str">
        <f t="shared" si="108"/>
        <v>请在此位置填入税率</v>
      </c>
    </row>
    <row r="1715" s="40" customFormat="1" spans="1:8">
      <c r="A1715" s="41"/>
      <c r="B1715" s="41"/>
      <c r="C1715" s="41"/>
      <c r="D1715" s="49" t="str">
        <f>IFERROR(VLOOKUP($C1715,商品分类目录查找!$A:$B,2,0),"-")</f>
        <v>-</v>
      </c>
      <c r="E1715" s="56" t="str">
        <f t="shared" si="105"/>
        <v>-</v>
      </c>
      <c r="F1715" s="49" t="str">
        <f t="shared" si="106"/>
        <v>-</v>
      </c>
      <c r="G1715" s="49" t="str">
        <f t="shared" si="107"/>
        <v>-</v>
      </c>
      <c r="H1715" s="54" t="str">
        <f t="shared" si="108"/>
        <v>请在此位置填入税率</v>
      </c>
    </row>
    <row r="1716" s="40" customFormat="1" spans="1:8">
      <c r="A1716" s="41"/>
      <c r="B1716" s="41"/>
      <c r="C1716" s="41"/>
      <c r="D1716" s="49" t="str">
        <f>IFERROR(VLOOKUP($C1716,商品分类目录查找!$A:$B,2,0),"-")</f>
        <v>-</v>
      </c>
      <c r="E1716" s="56" t="str">
        <f t="shared" si="105"/>
        <v>-</v>
      </c>
      <c r="F1716" s="49" t="str">
        <f t="shared" si="106"/>
        <v>-</v>
      </c>
      <c r="G1716" s="49" t="str">
        <f t="shared" si="107"/>
        <v>-</v>
      </c>
      <c r="H1716" s="54" t="str">
        <f t="shared" si="108"/>
        <v>请在此位置填入税率</v>
      </c>
    </row>
    <row r="1717" s="40" customFormat="1" spans="1:8">
      <c r="A1717" s="41"/>
      <c r="B1717" s="41"/>
      <c r="C1717" s="41"/>
      <c r="D1717" s="49" t="str">
        <f>IFERROR(VLOOKUP($C1717,商品分类目录查找!$A:$B,2,0),"-")</f>
        <v>-</v>
      </c>
      <c r="E1717" s="56" t="str">
        <f t="shared" si="105"/>
        <v>-</v>
      </c>
      <c r="F1717" s="49" t="str">
        <f t="shared" si="106"/>
        <v>-</v>
      </c>
      <c r="G1717" s="49" t="str">
        <f t="shared" si="107"/>
        <v>-</v>
      </c>
      <c r="H1717" s="54" t="str">
        <f t="shared" si="108"/>
        <v>请在此位置填入税率</v>
      </c>
    </row>
    <row r="1718" s="40" customFormat="1" spans="1:8">
      <c r="A1718" s="41"/>
      <c r="B1718" s="41"/>
      <c r="C1718" s="41"/>
      <c r="D1718" s="49" t="str">
        <f>IFERROR(VLOOKUP($C1718,商品分类目录查找!$A:$B,2,0),"-")</f>
        <v>-</v>
      </c>
      <c r="E1718" s="56" t="str">
        <f t="shared" si="105"/>
        <v>-</v>
      </c>
      <c r="F1718" s="49" t="str">
        <f t="shared" si="106"/>
        <v>-</v>
      </c>
      <c r="G1718" s="49" t="str">
        <f t="shared" si="107"/>
        <v>-</v>
      </c>
      <c r="H1718" s="54" t="str">
        <f t="shared" si="108"/>
        <v>请在此位置填入税率</v>
      </c>
    </row>
    <row r="1719" s="40" customFormat="1" spans="1:8">
      <c r="A1719" s="41"/>
      <c r="B1719" s="41"/>
      <c r="C1719" s="41"/>
      <c r="D1719" s="49" t="str">
        <f>IFERROR(VLOOKUP($C1719,商品分类目录查找!$A:$B,2,0),"-")</f>
        <v>-</v>
      </c>
      <c r="E1719" s="56" t="str">
        <f t="shared" si="105"/>
        <v>-</v>
      </c>
      <c r="F1719" s="49" t="str">
        <f t="shared" si="106"/>
        <v>-</v>
      </c>
      <c r="G1719" s="49" t="str">
        <f t="shared" si="107"/>
        <v>-</v>
      </c>
      <c r="H1719" s="54" t="str">
        <f t="shared" si="108"/>
        <v>请在此位置填入税率</v>
      </c>
    </row>
    <row r="1720" s="40" customFormat="1" spans="1:8">
      <c r="A1720" s="41"/>
      <c r="B1720" s="41"/>
      <c r="C1720" s="41"/>
      <c r="D1720" s="49" t="str">
        <f>IFERROR(VLOOKUP($C1720,商品分类目录查找!$A:$B,2,0),"-")</f>
        <v>-</v>
      </c>
      <c r="E1720" s="56" t="str">
        <f t="shared" si="105"/>
        <v>-</v>
      </c>
      <c r="F1720" s="49" t="str">
        <f t="shared" si="106"/>
        <v>-</v>
      </c>
      <c r="G1720" s="49" t="str">
        <f t="shared" si="107"/>
        <v>-</v>
      </c>
      <c r="H1720" s="54" t="str">
        <f t="shared" si="108"/>
        <v>请在此位置填入税率</v>
      </c>
    </row>
    <row r="1721" s="40" customFormat="1" spans="1:8">
      <c r="A1721" s="41"/>
      <c r="B1721" s="41"/>
      <c r="C1721" s="41"/>
      <c r="D1721" s="49" t="str">
        <f>IFERROR(VLOOKUP($C1721,商品分类目录查找!$A:$B,2,0),"-")</f>
        <v>-</v>
      </c>
      <c r="E1721" s="56" t="str">
        <f t="shared" si="105"/>
        <v>-</v>
      </c>
      <c r="F1721" s="49" t="str">
        <f t="shared" si="106"/>
        <v>-</v>
      </c>
      <c r="G1721" s="49" t="str">
        <f t="shared" si="107"/>
        <v>-</v>
      </c>
      <c r="H1721" s="54" t="str">
        <f t="shared" si="108"/>
        <v>请在此位置填入税率</v>
      </c>
    </row>
    <row r="1722" s="40" customFormat="1" spans="1:8">
      <c r="A1722" s="41"/>
      <c r="B1722" s="41"/>
      <c r="C1722" s="41"/>
      <c r="D1722" s="49" t="str">
        <f>IFERROR(VLOOKUP($C1722,商品分类目录查找!$A:$B,2,0),"-")</f>
        <v>-</v>
      </c>
      <c r="E1722" s="56" t="str">
        <f t="shared" si="105"/>
        <v>-</v>
      </c>
      <c r="F1722" s="49" t="str">
        <f t="shared" si="106"/>
        <v>-</v>
      </c>
      <c r="G1722" s="49" t="str">
        <f t="shared" si="107"/>
        <v>-</v>
      </c>
      <c r="H1722" s="54" t="str">
        <f t="shared" si="108"/>
        <v>请在此位置填入税率</v>
      </c>
    </row>
    <row r="1723" s="40" customFormat="1" spans="1:8">
      <c r="A1723" s="41"/>
      <c r="B1723" s="41"/>
      <c r="C1723" s="41"/>
      <c r="D1723" s="49" t="str">
        <f>IFERROR(VLOOKUP($C1723,商品分类目录查找!$A:$B,2,0),"-")</f>
        <v>-</v>
      </c>
      <c r="E1723" s="56" t="str">
        <f t="shared" si="105"/>
        <v>-</v>
      </c>
      <c r="F1723" s="49" t="str">
        <f t="shared" si="106"/>
        <v>-</v>
      </c>
      <c r="G1723" s="49" t="str">
        <f t="shared" si="107"/>
        <v>-</v>
      </c>
      <c r="H1723" s="54" t="str">
        <f t="shared" si="108"/>
        <v>请在此位置填入税率</v>
      </c>
    </row>
    <row r="1724" s="40" customFormat="1" spans="1:8">
      <c r="A1724" s="41"/>
      <c r="B1724" s="41"/>
      <c r="C1724" s="41"/>
      <c r="D1724" s="49" t="str">
        <f>IFERROR(VLOOKUP($C1724,商品分类目录查找!$A:$B,2,0),"-")</f>
        <v>-</v>
      </c>
      <c r="E1724" s="56" t="str">
        <f t="shared" si="105"/>
        <v>-</v>
      </c>
      <c r="F1724" s="49" t="str">
        <f t="shared" si="106"/>
        <v>-</v>
      </c>
      <c r="G1724" s="49" t="str">
        <f t="shared" si="107"/>
        <v>-</v>
      </c>
      <c r="H1724" s="54" t="str">
        <f t="shared" si="108"/>
        <v>请在此位置填入税率</v>
      </c>
    </row>
    <row r="1725" s="40" customFormat="1" spans="1:8">
      <c r="A1725" s="41"/>
      <c r="B1725" s="41"/>
      <c r="C1725" s="41"/>
      <c r="D1725" s="49" t="str">
        <f>IFERROR(VLOOKUP($C1725,商品分类目录查找!$A:$B,2,0),"-")</f>
        <v>-</v>
      </c>
      <c r="E1725" s="56" t="str">
        <f t="shared" si="105"/>
        <v>-</v>
      </c>
      <c r="F1725" s="49" t="str">
        <f t="shared" si="106"/>
        <v>-</v>
      </c>
      <c r="G1725" s="49" t="str">
        <f t="shared" si="107"/>
        <v>-</v>
      </c>
      <c r="H1725" s="54" t="str">
        <f t="shared" si="108"/>
        <v>请在此位置填入税率</v>
      </c>
    </row>
    <row r="1726" s="40" customFormat="1" spans="1:8">
      <c r="A1726" s="41"/>
      <c r="B1726" s="41"/>
      <c r="C1726" s="41"/>
      <c r="D1726" s="49" t="str">
        <f>IFERROR(VLOOKUP($C1726,商品分类目录查找!$A:$B,2,0),"-")</f>
        <v>-</v>
      </c>
      <c r="E1726" s="56" t="str">
        <f t="shared" si="105"/>
        <v>-</v>
      </c>
      <c r="F1726" s="49" t="str">
        <f t="shared" si="106"/>
        <v>-</v>
      </c>
      <c r="G1726" s="49" t="str">
        <f t="shared" si="107"/>
        <v>-</v>
      </c>
      <c r="H1726" s="54" t="str">
        <f t="shared" si="108"/>
        <v>请在此位置填入税率</v>
      </c>
    </row>
    <row r="1727" s="40" customFormat="1" spans="1:8">
      <c r="A1727" s="41"/>
      <c r="B1727" s="41"/>
      <c r="C1727" s="41"/>
      <c r="D1727" s="49" t="str">
        <f>IFERROR(VLOOKUP($C1727,商品分类目录查找!$A:$B,2,0),"-")</f>
        <v>-</v>
      </c>
      <c r="E1727" s="56" t="str">
        <f t="shared" si="105"/>
        <v>-</v>
      </c>
      <c r="F1727" s="49" t="str">
        <f t="shared" si="106"/>
        <v>-</v>
      </c>
      <c r="G1727" s="49" t="str">
        <f t="shared" si="107"/>
        <v>-</v>
      </c>
      <c r="H1727" s="54" t="str">
        <f t="shared" si="108"/>
        <v>请在此位置填入税率</v>
      </c>
    </row>
    <row r="1728" s="40" customFormat="1" spans="1:8">
      <c r="A1728" s="41"/>
      <c r="B1728" s="41"/>
      <c r="C1728" s="41"/>
      <c r="D1728" s="49" t="str">
        <f>IFERROR(VLOOKUP($C1728,商品分类目录查找!$A:$B,2,0),"-")</f>
        <v>-</v>
      </c>
      <c r="E1728" s="56" t="str">
        <f t="shared" si="105"/>
        <v>-</v>
      </c>
      <c r="F1728" s="49" t="str">
        <f t="shared" si="106"/>
        <v>-</v>
      </c>
      <c r="G1728" s="49" t="str">
        <f t="shared" si="107"/>
        <v>-</v>
      </c>
      <c r="H1728" s="54" t="str">
        <f t="shared" si="108"/>
        <v>请在此位置填入税率</v>
      </c>
    </row>
    <row r="1729" s="40" customFormat="1" spans="1:8">
      <c r="A1729" s="41"/>
      <c r="B1729" s="41"/>
      <c r="C1729" s="41"/>
      <c r="D1729" s="49" t="str">
        <f>IFERROR(VLOOKUP($C1729,商品分类目录查找!$A:$B,2,0),"-")</f>
        <v>-</v>
      </c>
      <c r="E1729" s="56" t="str">
        <f t="shared" si="105"/>
        <v>-</v>
      </c>
      <c r="F1729" s="49" t="str">
        <f t="shared" si="106"/>
        <v>-</v>
      </c>
      <c r="G1729" s="49" t="str">
        <f t="shared" si="107"/>
        <v>-</v>
      </c>
      <c r="H1729" s="54" t="str">
        <f t="shared" si="108"/>
        <v>请在此位置填入税率</v>
      </c>
    </row>
    <row r="1730" s="40" customFormat="1" spans="1:8">
      <c r="A1730" s="41"/>
      <c r="B1730" s="41"/>
      <c r="C1730" s="41"/>
      <c r="D1730" s="49" t="str">
        <f>IFERROR(VLOOKUP($C1730,商品分类目录查找!$A:$B,2,0),"-")</f>
        <v>-</v>
      </c>
      <c r="E1730" s="56" t="str">
        <f t="shared" ref="E1730:E1793" si="109">LEFT(D1730,4)</f>
        <v>-</v>
      </c>
      <c r="F1730" s="49" t="str">
        <f t="shared" ref="F1730:F1793" si="110">LEFT($D1730,3)</f>
        <v>-</v>
      </c>
      <c r="G1730" s="49" t="str">
        <f t="shared" ref="G1730:G1793" si="111">LEFT($D1730,2)</f>
        <v>-</v>
      </c>
      <c r="H1730" s="54" t="str">
        <f t="shared" si="108"/>
        <v>请在此位置填入税率</v>
      </c>
    </row>
    <row r="1731" s="40" customFormat="1" spans="1:8">
      <c r="A1731" s="41"/>
      <c r="B1731" s="41"/>
      <c r="C1731" s="41"/>
      <c r="D1731" s="49" t="str">
        <f>IFERROR(VLOOKUP($C1731,商品分类目录查找!$A:$B,2,0),"-")</f>
        <v>-</v>
      </c>
      <c r="E1731" s="56" t="str">
        <f t="shared" si="109"/>
        <v>-</v>
      </c>
      <c r="F1731" s="49" t="str">
        <f t="shared" si="110"/>
        <v>-</v>
      </c>
      <c r="G1731" s="49" t="str">
        <f t="shared" si="111"/>
        <v>-</v>
      </c>
      <c r="H1731" s="54" t="str">
        <f t="shared" si="108"/>
        <v>请在此位置填入税率</v>
      </c>
    </row>
    <row r="1732" s="40" customFormat="1" spans="1:8">
      <c r="A1732" s="41"/>
      <c r="B1732" s="41"/>
      <c r="C1732" s="41"/>
      <c r="D1732" s="49" t="str">
        <f>IFERROR(VLOOKUP($C1732,商品分类目录查找!$A:$B,2,0),"-")</f>
        <v>-</v>
      </c>
      <c r="E1732" s="56" t="str">
        <f t="shared" si="109"/>
        <v>-</v>
      </c>
      <c r="F1732" s="49" t="str">
        <f t="shared" si="110"/>
        <v>-</v>
      </c>
      <c r="G1732" s="49" t="str">
        <f t="shared" si="111"/>
        <v>-</v>
      </c>
      <c r="H1732" s="54" t="str">
        <f t="shared" si="108"/>
        <v>请在此位置填入税率</v>
      </c>
    </row>
    <row r="1733" s="40" customFormat="1" spans="1:8">
      <c r="A1733" s="41"/>
      <c r="B1733" s="41"/>
      <c r="C1733" s="41"/>
      <c r="D1733" s="49" t="str">
        <f>IFERROR(VLOOKUP($C1733,商品分类目录查找!$A:$B,2,0),"-")</f>
        <v>-</v>
      </c>
      <c r="E1733" s="56" t="str">
        <f t="shared" si="109"/>
        <v>-</v>
      </c>
      <c r="F1733" s="49" t="str">
        <f t="shared" si="110"/>
        <v>-</v>
      </c>
      <c r="G1733" s="49" t="str">
        <f t="shared" si="111"/>
        <v>-</v>
      </c>
      <c r="H1733" s="54" t="str">
        <f t="shared" si="108"/>
        <v>请在此位置填入税率</v>
      </c>
    </row>
    <row r="1734" s="40" customFormat="1" spans="1:8">
      <c r="A1734" s="41"/>
      <c r="B1734" s="41"/>
      <c r="C1734" s="41"/>
      <c r="D1734" s="49" t="str">
        <f>IFERROR(VLOOKUP($C1734,商品分类目录查找!$A:$B,2,0),"-")</f>
        <v>-</v>
      </c>
      <c r="E1734" s="56" t="str">
        <f t="shared" si="109"/>
        <v>-</v>
      </c>
      <c r="F1734" s="49" t="str">
        <f t="shared" si="110"/>
        <v>-</v>
      </c>
      <c r="G1734" s="49" t="str">
        <f t="shared" si="111"/>
        <v>-</v>
      </c>
      <c r="H1734" s="54" t="str">
        <f t="shared" si="108"/>
        <v>请在此位置填入税率</v>
      </c>
    </row>
    <row r="1735" s="40" customFormat="1" spans="1:8">
      <c r="A1735" s="41"/>
      <c r="B1735" s="41"/>
      <c r="C1735" s="41"/>
      <c r="D1735" s="49" t="str">
        <f>IFERROR(VLOOKUP($C1735,商品分类目录查找!$A:$B,2,0),"-")</f>
        <v>-</v>
      </c>
      <c r="E1735" s="56" t="str">
        <f t="shared" si="109"/>
        <v>-</v>
      </c>
      <c r="F1735" s="49" t="str">
        <f t="shared" si="110"/>
        <v>-</v>
      </c>
      <c r="G1735" s="49" t="str">
        <f t="shared" si="111"/>
        <v>-</v>
      </c>
      <c r="H1735" s="54" t="str">
        <f t="shared" si="108"/>
        <v>请在此位置填入税率</v>
      </c>
    </row>
    <row r="1736" s="40" customFormat="1" spans="1:8">
      <c r="A1736" s="41"/>
      <c r="B1736" s="41"/>
      <c r="C1736" s="41"/>
      <c r="D1736" s="49" t="str">
        <f>IFERROR(VLOOKUP($C1736,商品分类目录查找!$A:$B,2,0),"-")</f>
        <v>-</v>
      </c>
      <c r="E1736" s="56" t="str">
        <f t="shared" si="109"/>
        <v>-</v>
      </c>
      <c r="F1736" s="49" t="str">
        <f t="shared" si="110"/>
        <v>-</v>
      </c>
      <c r="G1736" s="49" t="str">
        <f t="shared" si="111"/>
        <v>-</v>
      </c>
      <c r="H1736" s="54" t="str">
        <f t="shared" si="108"/>
        <v>请在此位置填入税率</v>
      </c>
    </row>
    <row r="1737" s="40" customFormat="1" spans="1:8">
      <c r="A1737" s="41"/>
      <c r="B1737" s="41"/>
      <c r="C1737" s="41"/>
      <c r="D1737" s="49" t="str">
        <f>IFERROR(VLOOKUP($C1737,商品分类目录查找!$A:$B,2,0),"-")</f>
        <v>-</v>
      </c>
      <c r="E1737" s="56" t="str">
        <f t="shared" si="109"/>
        <v>-</v>
      </c>
      <c r="F1737" s="49" t="str">
        <f t="shared" si="110"/>
        <v>-</v>
      </c>
      <c r="G1737" s="49" t="str">
        <f t="shared" si="111"/>
        <v>-</v>
      </c>
      <c r="H1737" s="54" t="str">
        <f t="shared" si="108"/>
        <v>请在此位置填入税率</v>
      </c>
    </row>
    <row r="1738" s="40" customFormat="1" spans="1:8">
      <c r="A1738" s="41"/>
      <c r="B1738" s="41"/>
      <c r="C1738" s="41"/>
      <c r="D1738" s="49" t="str">
        <f>IFERROR(VLOOKUP($C1738,商品分类目录查找!$A:$B,2,0),"-")</f>
        <v>-</v>
      </c>
      <c r="E1738" s="56" t="str">
        <f t="shared" si="109"/>
        <v>-</v>
      </c>
      <c r="F1738" s="49" t="str">
        <f t="shared" si="110"/>
        <v>-</v>
      </c>
      <c r="G1738" s="49" t="str">
        <f t="shared" si="111"/>
        <v>-</v>
      </c>
      <c r="H1738" s="54" t="str">
        <f t="shared" si="108"/>
        <v>请在此位置填入税率</v>
      </c>
    </row>
    <row r="1739" s="40" customFormat="1" spans="1:8">
      <c r="A1739" s="41"/>
      <c r="B1739" s="41"/>
      <c r="C1739" s="41"/>
      <c r="D1739" s="49" t="str">
        <f>IFERROR(VLOOKUP($C1739,商品分类目录查找!$A:$B,2,0),"-")</f>
        <v>-</v>
      </c>
      <c r="E1739" s="56" t="str">
        <f t="shared" si="109"/>
        <v>-</v>
      </c>
      <c r="F1739" s="49" t="str">
        <f t="shared" si="110"/>
        <v>-</v>
      </c>
      <c r="G1739" s="49" t="str">
        <f t="shared" si="111"/>
        <v>-</v>
      </c>
      <c r="H1739" s="54" t="str">
        <f t="shared" si="108"/>
        <v>请在此位置填入税率</v>
      </c>
    </row>
    <row r="1740" s="40" customFormat="1" spans="1:8">
      <c r="A1740" s="41"/>
      <c r="B1740" s="41"/>
      <c r="C1740" s="41"/>
      <c r="D1740" s="49" t="str">
        <f>IFERROR(VLOOKUP($C1740,商品分类目录查找!$A:$B,2,0),"-")</f>
        <v>-</v>
      </c>
      <c r="E1740" s="56" t="str">
        <f t="shared" si="109"/>
        <v>-</v>
      </c>
      <c r="F1740" s="49" t="str">
        <f t="shared" si="110"/>
        <v>-</v>
      </c>
      <c r="G1740" s="49" t="str">
        <f t="shared" si="111"/>
        <v>-</v>
      </c>
      <c r="H1740" s="54" t="str">
        <f t="shared" si="108"/>
        <v>请在此位置填入税率</v>
      </c>
    </row>
    <row r="1741" s="40" customFormat="1" spans="1:8">
      <c r="A1741" s="41"/>
      <c r="B1741" s="41"/>
      <c r="C1741" s="41"/>
      <c r="D1741" s="49" t="str">
        <f>IFERROR(VLOOKUP($C1741,商品分类目录查找!$A:$B,2,0),"-")</f>
        <v>-</v>
      </c>
      <c r="E1741" s="56" t="str">
        <f t="shared" si="109"/>
        <v>-</v>
      </c>
      <c r="F1741" s="49" t="str">
        <f t="shared" si="110"/>
        <v>-</v>
      </c>
      <c r="G1741" s="49" t="str">
        <f t="shared" si="111"/>
        <v>-</v>
      </c>
      <c r="H1741" s="54" t="str">
        <f t="shared" si="108"/>
        <v>请在此位置填入税率</v>
      </c>
    </row>
    <row r="1742" s="40" customFormat="1" spans="1:8">
      <c r="A1742" s="41"/>
      <c r="B1742" s="41"/>
      <c r="C1742" s="41"/>
      <c r="D1742" s="49" t="str">
        <f>IFERROR(VLOOKUP($C1742,商品分类目录查找!$A:$B,2,0),"-")</f>
        <v>-</v>
      </c>
      <c r="E1742" s="56" t="str">
        <f t="shared" si="109"/>
        <v>-</v>
      </c>
      <c r="F1742" s="49" t="str">
        <f t="shared" si="110"/>
        <v>-</v>
      </c>
      <c r="G1742" s="49" t="str">
        <f t="shared" si="111"/>
        <v>-</v>
      </c>
      <c r="H1742" s="54" t="str">
        <f t="shared" si="108"/>
        <v>请在此位置填入税率</v>
      </c>
    </row>
    <row r="1743" s="40" customFormat="1" spans="1:8">
      <c r="A1743" s="41"/>
      <c r="B1743" s="41"/>
      <c r="C1743" s="41"/>
      <c r="D1743" s="49" t="str">
        <f>IFERROR(VLOOKUP($C1743,商品分类目录查找!$A:$B,2,0),"-")</f>
        <v>-</v>
      </c>
      <c r="E1743" s="56" t="str">
        <f t="shared" si="109"/>
        <v>-</v>
      </c>
      <c r="F1743" s="49" t="str">
        <f t="shared" si="110"/>
        <v>-</v>
      </c>
      <c r="G1743" s="49" t="str">
        <f t="shared" si="111"/>
        <v>-</v>
      </c>
      <c r="H1743" s="54" t="str">
        <f t="shared" ref="H1743:H1806" si="112">IF(B1743="","请在此位置填入税率","-")</f>
        <v>请在此位置填入税率</v>
      </c>
    </row>
    <row r="1744" s="40" customFormat="1" spans="1:8">
      <c r="A1744" s="41"/>
      <c r="B1744" s="41"/>
      <c r="C1744" s="41"/>
      <c r="D1744" s="49" t="str">
        <f>IFERROR(VLOOKUP($C1744,商品分类目录查找!$A:$B,2,0),"-")</f>
        <v>-</v>
      </c>
      <c r="E1744" s="56" t="str">
        <f t="shared" si="109"/>
        <v>-</v>
      </c>
      <c r="F1744" s="49" t="str">
        <f t="shared" si="110"/>
        <v>-</v>
      </c>
      <c r="G1744" s="49" t="str">
        <f t="shared" si="111"/>
        <v>-</v>
      </c>
      <c r="H1744" s="54" t="str">
        <f t="shared" si="112"/>
        <v>请在此位置填入税率</v>
      </c>
    </row>
    <row r="1745" s="40" customFormat="1" spans="1:8">
      <c r="A1745" s="41"/>
      <c r="B1745" s="41"/>
      <c r="C1745" s="41"/>
      <c r="D1745" s="49" t="str">
        <f>IFERROR(VLOOKUP($C1745,商品分类目录查找!$A:$B,2,0),"-")</f>
        <v>-</v>
      </c>
      <c r="E1745" s="56" t="str">
        <f t="shared" si="109"/>
        <v>-</v>
      </c>
      <c r="F1745" s="49" t="str">
        <f t="shared" si="110"/>
        <v>-</v>
      </c>
      <c r="G1745" s="49" t="str">
        <f t="shared" si="111"/>
        <v>-</v>
      </c>
      <c r="H1745" s="54" t="str">
        <f t="shared" si="112"/>
        <v>请在此位置填入税率</v>
      </c>
    </row>
    <row r="1746" s="40" customFormat="1" spans="1:8">
      <c r="A1746" s="41"/>
      <c r="B1746" s="41"/>
      <c r="C1746" s="41"/>
      <c r="D1746" s="49" t="str">
        <f>IFERROR(VLOOKUP($C1746,商品分类目录查找!$A:$B,2,0),"-")</f>
        <v>-</v>
      </c>
      <c r="E1746" s="56" t="str">
        <f t="shared" si="109"/>
        <v>-</v>
      </c>
      <c r="F1746" s="49" t="str">
        <f t="shared" si="110"/>
        <v>-</v>
      </c>
      <c r="G1746" s="49" t="str">
        <f t="shared" si="111"/>
        <v>-</v>
      </c>
      <c r="H1746" s="54" t="str">
        <f t="shared" si="112"/>
        <v>请在此位置填入税率</v>
      </c>
    </row>
    <row r="1747" s="40" customFormat="1" spans="1:8">
      <c r="A1747" s="41"/>
      <c r="B1747" s="41"/>
      <c r="C1747" s="41"/>
      <c r="D1747" s="49" t="str">
        <f>IFERROR(VLOOKUP($C1747,商品分类目录查找!$A:$B,2,0),"-")</f>
        <v>-</v>
      </c>
      <c r="E1747" s="56" t="str">
        <f t="shared" si="109"/>
        <v>-</v>
      </c>
      <c r="F1747" s="49" t="str">
        <f t="shared" si="110"/>
        <v>-</v>
      </c>
      <c r="G1747" s="49" t="str">
        <f t="shared" si="111"/>
        <v>-</v>
      </c>
      <c r="H1747" s="54" t="str">
        <f t="shared" si="112"/>
        <v>请在此位置填入税率</v>
      </c>
    </row>
    <row r="1748" s="40" customFormat="1" spans="1:8">
      <c r="A1748" s="41"/>
      <c r="B1748" s="41"/>
      <c r="C1748" s="41"/>
      <c r="D1748" s="49" t="str">
        <f>IFERROR(VLOOKUP($C1748,商品分类目录查找!$A:$B,2,0),"-")</f>
        <v>-</v>
      </c>
      <c r="E1748" s="56" t="str">
        <f t="shared" si="109"/>
        <v>-</v>
      </c>
      <c r="F1748" s="49" t="str">
        <f t="shared" si="110"/>
        <v>-</v>
      </c>
      <c r="G1748" s="49" t="str">
        <f t="shared" si="111"/>
        <v>-</v>
      </c>
      <c r="H1748" s="54" t="str">
        <f t="shared" si="112"/>
        <v>请在此位置填入税率</v>
      </c>
    </row>
    <row r="1749" s="40" customFormat="1" spans="1:8">
      <c r="A1749" s="41"/>
      <c r="B1749" s="41"/>
      <c r="C1749" s="41"/>
      <c r="D1749" s="49" t="str">
        <f>IFERROR(VLOOKUP($C1749,商品分类目录查找!$A:$B,2,0),"-")</f>
        <v>-</v>
      </c>
      <c r="E1749" s="56" t="str">
        <f t="shared" si="109"/>
        <v>-</v>
      </c>
      <c r="F1749" s="49" t="str">
        <f t="shared" si="110"/>
        <v>-</v>
      </c>
      <c r="G1749" s="49" t="str">
        <f t="shared" si="111"/>
        <v>-</v>
      </c>
      <c r="H1749" s="54" t="str">
        <f t="shared" si="112"/>
        <v>请在此位置填入税率</v>
      </c>
    </row>
    <row r="1750" s="40" customFormat="1" spans="1:8">
      <c r="A1750" s="41"/>
      <c r="B1750" s="41"/>
      <c r="C1750" s="41"/>
      <c r="D1750" s="49" t="str">
        <f>IFERROR(VLOOKUP($C1750,商品分类目录查找!$A:$B,2,0),"-")</f>
        <v>-</v>
      </c>
      <c r="E1750" s="56" t="str">
        <f t="shared" si="109"/>
        <v>-</v>
      </c>
      <c r="F1750" s="49" t="str">
        <f t="shared" si="110"/>
        <v>-</v>
      </c>
      <c r="G1750" s="49" t="str">
        <f t="shared" si="111"/>
        <v>-</v>
      </c>
      <c r="H1750" s="54" t="str">
        <f t="shared" si="112"/>
        <v>请在此位置填入税率</v>
      </c>
    </row>
    <row r="1751" s="40" customFormat="1" spans="1:8">
      <c r="A1751" s="41"/>
      <c r="B1751" s="41"/>
      <c r="C1751" s="41"/>
      <c r="D1751" s="49" t="str">
        <f>IFERROR(VLOOKUP($C1751,商品分类目录查找!$A:$B,2,0),"-")</f>
        <v>-</v>
      </c>
      <c r="E1751" s="56" t="str">
        <f t="shared" si="109"/>
        <v>-</v>
      </c>
      <c r="F1751" s="49" t="str">
        <f t="shared" si="110"/>
        <v>-</v>
      </c>
      <c r="G1751" s="49" t="str">
        <f t="shared" si="111"/>
        <v>-</v>
      </c>
      <c r="H1751" s="54" t="str">
        <f t="shared" si="112"/>
        <v>请在此位置填入税率</v>
      </c>
    </row>
    <row r="1752" s="40" customFormat="1" spans="1:8">
      <c r="A1752" s="41"/>
      <c r="B1752" s="41"/>
      <c r="C1752" s="41"/>
      <c r="D1752" s="49" t="str">
        <f>IFERROR(VLOOKUP($C1752,商品分类目录查找!$A:$B,2,0),"-")</f>
        <v>-</v>
      </c>
      <c r="E1752" s="56" t="str">
        <f t="shared" si="109"/>
        <v>-</v>
      </c>
      <c r="F1752" s="49" t="str">
        <f t="shared" si="110"/>
        <v>-</v>
      </c>
      <c r="G1752" s="49" t="str">
        <f t="shared" si="111"/>
        <v>-</v>
      </c>
      <c r="H1752" s="54" t="str">
        <f t="shared" si="112"/>
        <v>请在此位置填入税率</v>
      </c>
    </row>
    <row r="1753" s="40" customFormat="1" spans="1:8">
      <c r="A1753" s="41"/>
      <c r="B1753" s="41"/>
      <c r="C1753" s="41"/>
      <c r="D1753" s="49" t="str">
        <f>IFERROR(VLOOKUP($C1753,商品分类目录查找!$A:$B,2,0),"-")</f>
        <v>-</v>
      </c>
      <c r="E1753" s="56" t="str">
        <f t="shared" si="109"/>
        <v>-</v>
      </c>
      <c r="F1753" s="49" t="str">
        <f t="shared" si="110"/>
        <v>-</v>
      </c>
      <c r="G1753" s="49" t="str">
        <f t="shared" si="111"/>
        <v>-</v>
      </c>
      <c r="H1753" s="54" t="str">
        <f t="shared" si="112"/>
        <v>请在此位置填入税率</v>
      </c>
    </row>
    <row r="1754" s="40" customFormat="1" spans="1:8">
      <c r="A1754" s="41"/>
      <c r="B1754" s="41"/>
      <c r="C1754" s="41"/>
      <c r="D1754" s="49" t="str">
        <f>IFERROR(VLOOKUP($C1754,商品分类目录查找!$A:$B,2,0),"-")</f>
        <v>-</v>
      </c>
      <c r="E1754" s="56" t="str">
        <f t="shared" si="109"/>
        <v>-</v>
      </c>
      <c r="F1754" s="49" t="str">
        <f t="shared" si="110"/>
        <v>-</v>
      </c>
      <c r="G1754" s="49" t="str">
        <f t="shared" si="111"/>
        <v>-</v>
      </c>
      <c r="H1754" s="54" t="str">
        <f t="shared" si="112"/>
        <v>请在此位置填入税率</v>
      </c>
    </row>
    <row r="1755" s="40" customFormat="1" spans="1:8">
      <c r="A1755" s="41"/>
      <c r="B1755" s="41"/>
      <c r="C1755" s="41"/>
      <c r="D1755" s="49" t="str">
        <f>IFERROR(VLOOKUP($C1755,商品分类目录查找!$A:$B,2,0),"-")</f>
        <v>-</v>
      </c>
      <c r="E1755" s="56" t="str">
        <f t="shared" si="109"/>
        <v>-</v>
      </c>
      <c r="F1755" s="49" t="str">
        <f t="shared" si="110"/>
        <v>-</v>
      </c>
      <c r="G1755" s="49" t="str">
        <f t="shared" si="111"/>
        <v>-</v>
      </c>
      <c r="H1755" s="54" t="str">
        <f t="shared" si="112"/>
        <v>请在此位置填入税率</v>
      </c>
    </row>
    <row r="1756" s="40" customFormat="1" spans="1:8">
      <c r="A1756" s="41"/>
      <c r="B1756" s="41"/>
      <c r="C1756" s="41"/>
      <c r="D1756" s="49" t="str">
        <f>IFERROR(VLOOKUP($C1756,商品分类目录查找!$A:$B,2,0),"-")</f>
        <v>-</v>
      </c>
      <c r="E1756" s="56" t="str">
        <f t="shared" si="109"/>
        <v>-</v>
      </c>
      <c r="F1756" s="49" t="str">
        <f t="shared" si="110"/>
        <v>-</v>
      </c>
      <c r="G1756" s="49" t="str">
        <f t="shared" si="111"/>
        <v>-</v>
      </c>
      <c r="H1756" s="54" t="str">
        <f t="shared" si="112"/>
        <v>请在此位置填入税率</v>
      </c>
    </row>
    <row r="1757" s="40" customFormat="1" spans="1:8">
      <c r="A1757" s="41"/>
      <c r="B1757" s="41"/>
      <c r="C1757" s="41"/>
      <c r="D1757" s="49" t="str">
        <f>IFERROR(VLOOKUP($C1757,商品分类目录查找!$A:$B,2,0),"-")</f>
        <v>-</v>
      </c>
      <c r="E1757" s="56" t="str">
        <f t="shared" si="109"/>
        <v>-</v>
      </c>
      <c r="F1757" s="49" t="str">
        <f t="shared" si="110"/>
        <v>-</v>
      </c>
      <c r="G1757" s="49" t="str">
        <f t="shared" si="111"/>
        <v>-</v>
      </c>
      <c r="H1757" s="54" t="str">
        <f t="shared" si="112"/>
        <v>请在此位置填入税率</v>
      </c>
    </row>
    <row r="1758" s="40" customFormat="1" spans="1:8">
      <c r="A1758" s="41"/>
      <c r="B1758" s="41"/>
      <c r="C1758" s="41"/>
      <c r="D1758" s="49" t="str">
        <f>IFERROR(VLOOKUP($C1758,商品分类目录查找!$A:$B,2,0),"-")</f>
        <v>-</v>
      </c>
      <c r="E1758" s="56" t="str">
        <f t="shared" si="109"/>
        <v>-</v>
      </c>
      <c r="F1758" s="49" t="str">
        <f t="shared" si="110"/>
        <v>-</v>
      </c>
      <c r="G1758" s="49" t="str">
        <f t="shared" si="111"/>
        <v>-</v>
      </c>
      <c r="H1758" s="54" t="str">
        <f t="shared" si="112"/>
        <v>请在此位置填入税率</v>
      </c>
    </row>
    <row r="1759" s="40" customFormat="1" spans="1:8">
      <c r="A1759" s="41"/>
      <c r="B1759" s="41"/>
      <c r="C1759" s="41"/>
      <c r="D1759" s="49" t="str">
        <f>IFERROR(VLOOKUP($C1759,商品分类目录查找!$A:$B,2,0),"-")</f>
        <v>-</v>
      </c>
      <c r="E1759" s="56" t="str">
        <f t="shared" si="109"/>
        <v>-</v>
      </c>
      <c r="F1759" s="49" t="str">
        <f t="shared" si="110"/>
        <v>-</v>
      </c>
      <c r="G1759" s="49" t="str">
        <f t="shared" si="111"/>
        <v>-</v>
      </c>
      <c r="H1759" s="54" t="str">
        <f t="shared" si="112"/>
        <v>请在此位置填入税率</v>
      </c>
    </row>
    <row r="1760" s="40" customFormat="1" spans="1:8">
      <c r="A1760" s="41"/>
      <c r="B1760" s="41"/>
      <c r="C1760" s="41"/>
      <c r="D1760" s="49" t="str">
        <f>IFERROR(VLOOKUP($C1760,商品分类目录查找!$A:$B,2,0),"-")</f>
        <v>-</v>
      </c>
      <c r="E1760" s="56" t="str">
        <f t="shared" si="109"/>
        <v>-</v>
      </c>
      <c r="F1760" s="49" t="str">
        <f t="shared" si="110"/>
        <v>-</v>
      </c>
      <c r="G1760" s="49" t="str">
        <f t="shared" si="111"/>
        <v>-</v>
      </c>
      <c r="H1760" s="54" t="str">
        <f t="shared" si="112"/>
        <v>请在此位置填入税率</v>
      </c>
    </row>
    <row r="1761" s="40" customFormat="1" spans="1:8">
      <c r="A1761" s="41"/>
      <c r="B1761" s="41"/>
      <c r="C1761" s="41"/>
      <c r="D1761" s="49" t="str">
        <f>IFERROR(VLOOKUP($C1761,商品分类目录查找!$A:$B,2,0),"-")</f>
        <v>-</v>
      </c>
      <c r="E1761" s="56" t="str">
        <f t="shared" si="109"/>
        <v>-</v>
      </c>
      <c r="F1761" s="49" t="str">
        <f t="shared" si="110"/>
        <v>-</v>
      </c>
      <c r="G1761" s="49" t="str">
        <f t="shared" si="111"/>
        <v>-</v>
      </c>
      <c r="H1761" s="54" t="str">
        <f t="shared" si="112"/>
        <v>请在此位置填入税率</v>
      </c>
    </row>
    <row r="1762" s="40" customFormat="1" spans="1:8">
      <c r="A1762" s="41"/>
      <c r="B1762" s="41"/>
      <c r="C1762" s="41"/>
      <c r="D1762" s="49" t="str">
        <f>IFERROR(VLOOKUP($C1762,商品分类目录查找!$A:$B,2,0),"-")</f>
        <v>-</v>
      </c>
      <c r="E1762" s="56" t="str">
        <f t="shared" si="109"/>
        <v>-</v>
      </c>
      <c r="F1762" s="49" t="str">
        <f t="shared" si="110"/>
        <v>-</v>
      </c>
      <c r="G1762" s="49" t="str">
        <f t="shared" si="111"/>
        <v>-</v>
      </c>
      <c r="H1762" s="54" t="str">
        <f t="shared" si="112"/>
        <v>请在此位置填入税率</v>
      </c>
    </row>
    <row r="1763" s="40" customFormat="1" spans="1:8">
      <c r="A1763" s="41"/>
      <c r="B1763" s="41"/>
      <c r="C1763" s="41"/>
      <c r="D1763" s="49" t="str">
        <f>IFERROR(VLOOKUP($C1763,商品分类目录查找!$A:$B,2,0),"-")</f>
        <v>-</v>
      </c>
      <c r="E1763" s="56" t="str">
        <f t="shared" si="109"/>
        <v>-</v>
      </c>
      <c r="F1763" s="49" t="str">
        <f t="shared" si="110"/>
        <v>-</v>
      </c>
      <c r="G1763" s="49" t="str">
        <f t="shared" si="111"/>
        <v>-</v>
      </c>
      <c r="H1763" s="54" t="str">
        <f t="shared" si="112"/>
        <v>请在此位置填入税率</v>
      </c>
    </row>
    <row r="1764" s="40" customFormat="1" spans="1:8">
      <c r="A1764" s="41"/>
      <c r="B1764" s="41"/>
      <c r="C1764" s="41"/>
      <c r="D1764" s="49" t="str">
        <f>IFERROR(VLOOKUP($C1764,商品分类目录查找!$A:$B,2,0),"-")</f>
        <v>-</v>
      </c>
      <c r="E1764" s="56" t="str">
        <f t="shared" si="109"/>
        <v>-</v>
      </c>
      <c r="F1764" s="49" t="str">
        <f t="shared" si="110"/>
        <v>-</v>
      </c>
      <c r="G1764" s="49" t="str">
        <f t="shared" si="111"/>
        <v>-</v>
      </c>
      <c r="H1764" s="54" t="str">
        <f t="shared" si="112"/>
        <v>请在此位置填入税率</v>
      </c>
    </row>
    <row r="1765" s="40" customFormat="1" spans="1:8">
      <c r="A1765" s="41"/>
      <c r="B1765" s="41"/>
      <c r="C1765" s="41"/>
      <c r="D1765" s="49" t="str">
        <f>IFERROR(VLOOKUP($C1765,商品分类目录查找!$A:$B,2,0),"-")</f>
        <v>-</v>
      </c>
      <c r="E1765" s="56" t="str">
        <f t="shared" si="109"/>
        <v>-</v>
      </c>
      <c r="F1765" s="49" t="str">
        <f t="shared" si="110"/>
        <v>-</v>
      </c>
      <c r="G1765" s="49" t="str">
        <f t="shared" si="111"/>
        <v>-</v>
      </c>
      <c r="H1765" s="54" t="str">
        <f t="shared" si="112"/>
        <v>请在此位置填入税率</v>
      </c>
    </row>
    <row r="1766" s="40" customFormat="1" spans="1:8">
      <c r="A1766" s="41"/>
      <c r="B1766" s="41"/>
      <c r="C1766" s="41"/>
      <c r="D1766" s="49" t="str">
        <f>IFERROR(VLOOKUP($C1766,商品分类目录查找!$A:$B,2,0),"-")</f>
        <v>-</v>
      </c>
      <c r="E1766" s="56" t="str">
        <f t="shared" si="109"/>
        <v>-</v>
      </c>
      <c r="F1766" s="49" t="str">
        <f t="shared" si="110"/>
        <v>-</v>
      </c>
      <c r="G1766" s="49" t="str">
        <f t="shared" si="111"/>
        <v>-</v>
      </c>
      <c r="H1766" s="54" t="str">
        <f t="shared" si="112"/>
        <v>请在此位置填入税率</v>
      </c>
    </row>
    <row r="1767" s="40" customFormat="1" spans="1:8">
      <c r="A1767" s="41"/>
      <c r="B1767" s="41"/>
      <c r="C1767" s="41"/>
      <c r="D1767" s="49" t="str">
        <f>IFERROR(VLOOKUP($C1767,商品分类目录查找!$A:$B,2,0),"-")</f>
        <v>-</v>
      </c>
      <c r="E1767" s="56" t="str">
        <f t="shared" si="109"/>
        <v>-</v>
      </c>
      <c r="F1767" s="49" t="str">
        <f t="shared" si="110"/>
        <v>-</v>
      </c>
      <c r="G1767" s="49" t="str">
        <f t="shared" si="111"/>
        <v>-</v>
      </c>
      <c r="H1767" s="54" t="str">
        <f t="shared" si="112"/>
        <v>请在此位置填入税率</v>
      </c>
    </row>
    <row r="1768" s="40" customFormat="1" spans="1:8">
      <c r="A1768" s="41"/>
      <c r="B1768" s="41"/>
      <c r="C1768" s="41"/>
      <c r="D1768" s="49" t="str">
        <f>IFERROR(VLOOKUP($C1768,商品分类目录查找!$A:$B,2,0),"-")</f>
        <v>-</v>
      </c>
      <c r="E1768" s="56" t="str">
        <f t="shared" si="109"/>
        <v>-</v>
      </c>
      <c r="F1768" s="49" t="str">
        <f t="shared" si="110"/>
        <v>-</v>
      </c>
      <c r="G1768" s="49" t="str">
        <f t="shared" si="111"/>
        <v>-</v>
      </c>
      <c r="H1768" s="54" t="str">
        <f t="shared" si="112"/>
        <v>请在此位置填入税率</v>
      </c>
    </row>
    <row r="1769" s="40" customFormat="1" spans="1:8">
      <c r="A1769" s="41"/>
      <c r="B1769" s="41"/>
      <c r="C1769" s="41"/>
      <c r="D1769" s="49" t="str">
        <f>IFERROR(VLOOKUP($C1769,商品分类目录查找!$A:$B,2,0),"-")</f>
        <v>-</v>
      </c>
      <c r="E1769" s="56" t="str">
        <f t="shared" si="109"/>
        <v>-</v>
      </c>
      <c r="F1769" s="49" t="str">
        <f t="shared" si="110"/>
        <v>-</v>
      </c>
      <c r="G1769" s="49" t="str">
        <f t="shared" si="111"/>
        <v>-</v>
      </c>
      <c r="H1769" s="54" t="str">
        <f t="shared" si="112"/>
        <v>请在此位置填入税率</v>
      </c>
    </row>
    <row r="1770" s="40" customFormat="1" spans="1:8">
      <c r="A1770" s="41"/>
      <c r="B1770" s="41"/>
      <c r="C1770" s="41"/>
      <c r="D1770" s="49" t="str">
        <f>IFERROR(VLOOKUP($C1770,商品分类目录查找!$A:$B,2,0),"-")</f>
        <v>-</v>
      </c>
      <c r="E1770" s="56" t="str">
        <f t="shared" si="109"/>
        <v>-</v>
      </c>
      <c r="F1770" s="49" t="str">
        <f t="shared" si="110"/>
        <v>-</v>
      </c>
      <c r="G1770" s="49" t="str">
        <f t="shared" si="111"/>
        <v>-</v>
      </c>
      <c r="H1770" s="54" t="str">
        <f t="shared" si="112"/>
        <v>请在此位置填入税率</v>
      </c>
    </row>
    <row r="1771" s="40" customFormat="1" spans="1:8">
      <c r="A1771" s="41"/>
      <c r="B1771" s="41"/>
      <c r="C1771" s="41"/>
      <c r="D1771" s="49" t="str">
        <f>IFERROR(VLOOKUP($C1771,商品分类目录查找!$A:$B,2,0),"-")</f>
        <v>-</v>
      </c>
      <c r="E1771" s="56" t="str">
        <f t="shared" si="109"/>
        <v>-</v>
      </c>
      <c r="F1771" s="49" t="str">
        <f t="shared" si="110"/>
        <v>-</v>
      </c>
      <c r="G1771" s="49" t="str">
        <f t="shared" si="111"/>
        <v>-</v>
      </c>
      <c r="H1771" s="54" t="str">
        <f t="shared" si="112"/>
        <v>请在此位置填入税率</v>
      </c>
    </row>
    <row r="1772" s="40" customFormat="1" spans="1:8">
      <c r="A1772" s="41"/>
      <c r="B1772" s="41"/>
      <c r="C1772" s="41"/>
      <c r="D1772" s="49" t="str">
        <f>IFERROR(VLOOKUP($C1772,商品分类目录查找!$A:$B,2,0),"-")</f>
        <v>-</v>
      </c>
      <c r="E1772" s="56" t="str">
        <f t="shared" si="109"/>
        <v>-</v>
      </c>
      <c r="F1772" s="49" t="str">
        <f t="shared" si="110"/>
        <v>-</v>
      </c>
      <c r="G1772" s="49" t="str">
        <f t="shared" si="111"/>
        <v>-</v>
      </c>
      <c r="H1772" s="54" t="str">
        <f t="shared" si="112"/>
        <v>请在此位置填入税率</v>
      </c>
    </row>
    <row r="1773" s="40" customFormat="1" spans="1:8">
      <c r="A1773" s="41"/>
      <c r="B1773" s="41"/>
      <c r="C1773" s="41"/>
      <c r="D1773" s="49" t="str">
        <f>IFERROR(VLOOKUP($C1773,商品分类目录查找!$A:$B,2,0),"-")</f>
        <v>-</v>
      </c>
      <c r="E1773" s="56" t="str">
        <f t="shared" si="109"/>
        <v>-</v>
      </c>
      <c r="F1773" s="49" t="str">
        <f t="shared" si="110"/>
        <v>-</v>
      </c>
      <c r="G1773" s="49" t="str">
        <f t="shared" si="111"/>
        <v>-</v>
      </c>
      <c r="H1773" s="54" t="str">
        <f t="shared" si="112"/>
        <v>请在此位置填入税率</v>
      </c>
    </row>
    <row r="1774" s="40" customFormat="1" spans="1:8">
      <c r="A1774" s="41"/>
      <c r="B1774" s="41"/>
      <c r="C1774" s="41"/>
      <c r="D1774" s="49" t="str">
        <f>IFERROR(VLOOKUP($C1774,商品分类目录查找!$A:$B,2,0),"-")</f>
        <v>-</v>
      </c>
      <c r="E1774" s="56" t="str">
        <f t="shared" si="109"/>
        <v>-</v>
      </c>
      <c r="F1774" s="49" t="str">
        <f t="shared" si="110"/>
        <v>-</v>
      </c>
      <c r="G1774" s="49" t="str">
        <f t="shared" si="111"/>
        <v>-</v>
      </c>
      <c r="H1774" s="54" t="str">
        <f t="shared" si="112"/>
        <v>请在此位置填入税率</v>
      </c>
    </row>
    <row r="1775" s="40" customFormat="1" spans="1:8">
      <c r="A1775" s="41"/>
      <c r="B1775" s="41"/>
      <c r="C1775" s="41"/>
      <c r="D1775" s="49" t="str">
        <f>IFERROR(VLOOKUP($C1775,商品分类目录查找!$A:$B,2,0),"-")</f>
        <v>-</v>
      </c>
      <c r="E1775" s="56" t="str">
        <f t="shared" si="109"/>
        <v>-</v>
      </c>
      <c r="F1775" s="49" t="str">
        <f t="shared" si="110"/>
        <v>-</v>
      </c>
      <c r="G1775" s="49" t="str">
        <f t="shared" si="111"/>
        <v>-</v>
      </c>
      <c r="H1775" s="54" t="str">
        <f t="shared" si="112"/>
        <v>请在此位置填入税率</v>
      </c>
    </row>
    <row r="1776" s="40" customFormat="1" spans="1:8">
      <c r="A1776" s="41"/>
      <c r="B1776" s="41"/>
      <c r="C1776" s="41"/>
      <c r="D1776" s="49" t="str">
        <f>IFERROR(VLOOKUP($C1776,商品分类目录查找!$A:$B,2,0),"-")</f>
        <v>-</v>
      </c>
      <c r="E1776" s="56" t="str">
        <f t="shared" si="109"/>
        <v>-</v>
      </c>
      <c r="F1776" s="49" t="str">
        <f t="shared" si="110"/>
        <v>-</v>
      </c>
      <c r="G1776" s="49" t="str">
        <f t="shared" si="111"/>
        <v>-</v>
      </c>
      <c r="H1776" s="54" t="str">
        <f t="shared" si="112"/>
        <v>请在此位置填入税率</v>
      </c>
    </row>
    <row r="1777" s="40" customFormat="1" spans="1:8">
      <c r="A1777" s="41"/>
      <c r="B1777" s="41"/>
      <c r="C1777" s="41"/>
      <c r="D1777" s="49" t="str">
        <f>IFERROR(VLOOKUP($C1777,商品分类目录查找!$A:$B,2,0),"-")</f>
        <v>-</v>
      </c>
      <c r="E1777" s="56" t="str">
        <f t="shared" si="109"/>
        <v>-</v>
      </c>
      <c r="F1777" s="49" t="str">
        <f t="shared" si="110"/>
        <v>-</v>
      </c>
      <c r="G1777" s="49" t="str">
        <f t="shared" si="111"/>
        <v>-</v>
      </c>
      <c r="H1777" s="54" t="str">
        <f t="shared" si="112"/>
        <v>请在此位置填入税率</v>
      </c>
    </row>
    <row r="1778" s="40" customFormat="1" spans="1:8">
      <c r="A1778" s="41"/>
      <c r="B1778" s="41"/>
      <c r="C1778" s="41"/>
      <c r="D1778" s="49" t="str">
        <f>IFERROR(VLOOKUP($C1778,商品分类目录查找!$A:$B,2,0),"-")</f>
        <v>-</v>
      </c>
      <c r="E1778" s="56" t="str">
        <f t="shared" si="109"/>
        <v>-</v>
      </c>
      <c r="F1778" s="49" t="str">
        <f t="shared" si="110"/>
        <v>-</v>
      </c>
      <c r="G1778" s="49" t="str">
        <f t="shared" si="111"/>
        <v>-</v>
      </c>
      <c r="H1778" s="54" t="str">
        <f t="shared" si="112"/>
        <v>请在此位置填入税率</v>
      </c>
    </row>
    <row r="1779" s="40" customFormat="1" spans="1:8">
      <c r="A1779" s="41"/>
      <c r="B1779" s="41"/>
      <c r="C1779" s="41"/>
      <c r="D1779" s="49" t="str">
        <f>IFERROR(VLOOKUP($C1779,商品分类目录查找!$A:$B,2,0),"-")</f>
        <v>-</v>
      </c>
      <c r="E1779" s="56" t="str">
        <f t="shared" si="109"/>
        <v>-</v>
      </c>
      <c r="F1779" s="49" t="str">
        <f t="shared" si="110"/>
        <v>-</v>
      </c>
      <c r="G1779" s="49" t="str">
        <f t="shared" si="111"/>
        <v>-</v>
      </c>
      <c r="H1779" s="54" t="str">
        <f t="shared" si="112"/>
        <v>请在此位置填入税率</v>
      </c>
    </row>
    <row r="1780" s="40" customFormat="1" spans="1:8">
      <c r="A1780" s="41"/>
      <c r="B1780" s="41"/>
      <c r="C1780" s="41"/>
      <c r="D1780" s="49" t="str">
        <f>IFERROR(VLOOKUP($C1780,商品分类目录查找!$A:$B,2,0),"-")</f>
        <v>-</v>
      </c>
      <c r="E1780" s="56" t="str">
        <f t="shared" si="109"/>
        <v>-</v>
      </c>
      <c r="F1780" s="49" t="str">
        <f t="shared" si="110"/>
        <v>-</v>
      </c>
      <c r="G1780" s="49" t="str">
        <f t="shared" si="111"/>
        <v>-</v>
      </c>
      <c r="H1780" s="54" t="str">
        <f t="shared" si="112"/>
        <v>请在此位置填入税率</v>
      </c>
    </row>
    <row r="1781" s="40" customFormat="1" spans="1:8">
      <c r="A1781" s="41"/>
      <c r="B1781" s="41"/>
      <c r="C1781" s="41"/>
      <c r="D1781" s="49" t="str">
        <f>IFERROR(VLOOKUP($C1781,商品分类目录查找!$A:$B,2,0),"-")</f>
        <v>-</v>
      </c>
      <c r="E1781" s="56" t="str">
        <f t="shared" si="109"/>
        <v>-</v>
      </c>
      <c r="F1781" s="49" t="str">
        <f t="shared" si="110"/>
        <v>-</v>
      </c>
      <c r="G1781" s="49" t="str">
        <f t="shared" si="111"/>
        <v>-</v>
      </c>
      <c r="H1781" s="54" t="str">
        <f t="shared" si="112"/>
        <v>请在此位置填入税率</v>
      </c>
    </row>
    <row r="1782" s="40" customFormat="1" spans="1:8">
      <c r="A1782" s="41"/>
      <c r="B1782" s="41"/>
      <c r="C1782" s="41"/>
      <c r="D1782" s="49" t="str">
        <f>IFERROR(VLOOKUP($C1782,商品分类目录查找!$A:$B,2,0),"-")</f>
        <v>-</v>
      </c>
      <c r="E1782" s="56" t="str">
        <f t="shared" si="109"/>
        <v>-</v>
      </c>
      <c r="F1782" s="49" t="str">
        <f t="shared" si="110"/>
        <v>-</v>
      </c>
      <c r="G1782" s="49" t="str">
        <f t="shared" si="111"/>
        <v>-</v>
      </c>
      <c r="H1782" s="54" t="str">
        <f t="shared" si="112"/>
        <v>请在此位置填入税率</v>
      </c>
    </row>
    <row r="1783" s="40" customFormat="1" spans="1:8">
      <c r="A1783" s="41"/>
      <c r="B1783" s="41"/>
      <c r="C1783" s="41"/>
      <c r="D1783" s="49" t="str">
        <f>IFERROR(VLOOKUP($C1783,商品分类目录查找!$A:$B,2,0),"-")</f>
        <v>-</v>
      </c>
      <c r="E1783" s="56" t="str">
        <f t="shared" si="109"/>
        <v>-</v>
      </c>
      <c r="F1783" s="49" t="str">
        <f t="shared" si="110"/>
        <v>-</v>
      </c>
      <c r="G1783" s="49" t="str">
        <f t="shared" si="111"/>
        <v>-</v>
      </c>
      <c r="H1783" s="54" t="str">
        <f t="shared" si="112"/>
        <v>请在此位置填入税率</v>
      </c>
    </row>
    <row r="1784" s="40" customFormat="1" spans="1:8">
      <c r="A1784" s="41"/>
      <c r="B1784" s="41"/>
      <c r="C1784" s="41"/>
      <c r="D1784" s="49" t="str">
        <f>IFERROR(VLOOKUP($C1784,商品分类目录查找!$A:$B,2,0),"-")</f>
        <v>-</v>
      </c>
      <c r="E1784" s="56" t="str">
        <f t="shared" si="109"/>
        <v>-</v>
      </c>
      <c r="F1784" s="49" t="str">
        <f t="shared" si="110"/>
        <v>-</v>
      </c>
      <c r="G1784" s="49" t="str">
        <f t="shared" si="111"/>
        <v>-</v>
      </c>
      <c r="H1784" s="54" t="str">
        <f t="shared" si="112"/>
        <v>请在此位置填入税率</v>
      </c>
    </row>
    <row r="1785" s="40" customFormat="1" spans="1:8">
      <c r="A1785" s="41"/>
      <c r="B1785" s="41"/>
      <c r="C1785" s="41"/>
      <c r="D1785" s="49" t="str">
        <f>IFERROR(VLOOKUP($C1785,商品分类目录查找!$A:$B,2,0),"-")</f>
        <v>-</v>
      </c>
      <c r="E1785" s="56" t="str">
        <f t="shared" si="109"/>
        <v>-</v>
      </c>
      <c r="F1785" s="49" t="str">
        <f t="shared" si="110"/>
        <v>-</v>
      </c>
      <c r="G1785" s="49" t="str">
        <f t="shared" si="111"/>
        <v>-</v>
      </c>
      <c r="H1785" s="54" t="str">
        <f t="shared" si="112"/>
        <v>请在此位置填入税率</v>
      </c>
    </row>
    <row r="1786" s="40" customFormat="1" spans="1:8">
      <c r="A1786" s="41"/>
      <c r="B1786" s="41"/>
      <c r="C1786" s="41"/>
      <c r="D1786" s="49" t="str">
        <f>IFERROR(VLOOKUP($C1786,商品分类目录查找!$A:$B,2,0),"-")</f>
        <v>-</v>
      </c>
      <c r="E1786" s="56" t="str">
        <f t="shared" si="109"/>
        <v>-</v>
      </c>
      <c r="F1786" s="49" t="str">
        <f t="shared" si="110"/>
        <v>-</v>
      </c>
      <c r="G1786" s="49" t="str">
        <f t="shared" si="111"/>
        <v>-</v>
      </c>
      <c r="H1786" s="54" t="str">
        <f t="shared" si="112"/>
        <v>请在此位置填入税率</v>
      </c>
    </row>
    <row r="1787" s="40" customFormat="1" spans="1:8">
      <c r="A1787" s="41"/>
      <c r="B1787" s="41"/>
      <c r="C1787" s="41"/>
      <c r="D1787" s="49" t="str">
        <f>IFERROR(VLOOKUP($C1787,商品分类目录查找!$A:$B,2,0),"-")</f>
        <v>-</v>
      </c>
      <c r="E1787" s="56" t="str">
        <f t="shared" si="109"/>
        <v>-</v>
      </c>
      <c r="F1787" s="49" t="str">
        <f t="shared" si="110"/>
        <v>-</v>
      </c>
      <c r="G1787" s="49" t="str">
        <f t="shared" si="111"/>
        <v>-</v>
      </c>
      <c r="H1787" s="54" t="str">
        <f t="shared" si="112"/>
        <v>请在此位置填入税率</v>
      </c>
    </row>
    <row r="1788" s="40" customFormat="1" spans="1:8">
      <c r="A1788" s="41"/>
      <c r="B1788" s="41"/>
      <c r="C1788" s="41"/>
      <c r="D1788" s="49" t="str">
        <f>IFERROR(VLOOKUP($C1788,商品分类目录查找!$A:$B,2,0),"-")</f>
        <v>-</v>
      </c>
      <c r="E1788" s="56" t="str">
        <f t="shared" si="109"/>
        <v>-</v>
      </c>
      <c r="F1788" s="49" t="str">
        <f t="shared" si="110"/>
        <v>-</v>
      </c>
      <c r="G1788" s="49" t="str">
        <f t="shared" si="111"/>
        <v>-</v>
      </c>
      <c r="H1788" s="54" t="str">
        <f t="shared" si="112"/>
        <v>请在此位置填入税率</v>
      </c>
    </row>
    <row r="1789" s="40" customFormat="1" spans="1:8">
      <c r="A1789" s="41"/>
      <c r="B1789" s="41"/>
      <c r="C1789" s="41"/>
      <c r="D1789" s="49" t="str">
        <f>IFERROR(VLOOKUP($C1789,商品分类目录查找!$A:$B,2,0),"-")</f>
        <v>-</v>
      </c>
      <c r="E1789" s="56" t="str">
        <f t="shared" si="109"/>
        <v>-</v>
      </c>
      <c r="F1789" s="49" t="str">
        <f t="shared" si="110"/>
        <v>-</v>
      </c>
      <c r="G1789" s="49" t="str">
        <f t="shared" si="111"/>
        <v>-</v>
      </c>
      <c r="H1789" s="54" t="str">
        <f t="shared" si="112"/>
        <v>请在此位置填入税率</v>
      </c>
    </row>
    <row r="1790" s="40" customFormat="1" spans="1:8">
      <c r="A1790" s="41"/>
      <c r="B1790" s="41"/>
      <c r="C1790" s="41"/>
      <c r="D1790" s="49" t="str">
        <f>IFERROR(VLOOKUP($C1790,商品分类目录查找!$A:$B,2,0),"-")</f>
        <v>-</v>
      </c>
      <c r="E1790" s="56" t="str">
        <f t="shared" si="109"/>
        <v>-</v>
      </c>
      <c r="F1790" s="49" t="str">
        <f t="shared" si="110"/>
        <v>-</v>
      </c>
      <c r="G1790" s="49" t="str">
        <f t="shared" si="111"/>
        <v>-</v>
      </c>
      <c r="H1790" s="54" t="str">
        <f t="shared" si="112"/>
        <v>请在此位置填入税率</v>
      </c>
    </row>
    <row r="1791" s="40" customFormat="1" spans="1:8">
      <c r="A1791" s="41"/>
      <c r="B1791" s="41"/>
      <c r="C1791" s="41"/>
      <c r="D1791" s="49" t="str">
        <f>IFERROR(VLOOKUP($C1791,商品分类目录查找!$A:$B,2,0),"-")</f>
        <v>-</v>
      </c>
      <c r="E1791" s="56" t="str">
        <f t="shared" si="109"/>
        <v>-</v>
      </c>
      <c r="F1791" s="49" t="str">
        <f t="shared" si="110"/>
        <v>-</v>
      </c>
      <c r="G1791" s="49" t="str">
        <f t="shared" si="111"/>
        <v>-</v>
      </c>
      <c r="H1791" s="54" t="str">
        <f t="shared" si="112"/>
        <v>请在此位置填入税率</v>
      </c>
    </row>
    <row r="1792" s="40" customFormat="1" spans="1:8">
      <c r="A1792" s="41"/>
      <c r="B1792" s="41"/>
      <c r="C1792" s="41"/>
      <c r="D1792" s="49" t="str">
        <f>IFERROR(VLOOKUP($C1792,商品分类目录查找!$A:$B,2,0),"-")</f>
        <v>-</v>
      </c>
      <c r="E1792" s="56" t="str">
        <f t="shared" si="109"/>
        <v>-</v>
      </c>
      <c r="F1792" s="49" t="str">
        <f t="shared" si="110"/>
        <v>-</v>
      </c>
      <c r="G1792" s="49" t="str">
        <f t="shared" si="111"/>
        <v>-</v>
      </c>
      <c r="H1792" s="54" t="str">
        <f t="shared" si="112"/>
        <v>请在此位置填入税率</v>
      </c>
    </row>
    <row r="1793" s="40" customFormat="1" spans="1:8">
      <c r="A1793" s="41"/>
      <c r="B1793" s="41"/>
      <c r="C1793" s="41"/>
      <c r="D1793" s="49" t="str">
        <f>IFERROR(VLOOKUP($C1793,商品分类目录查找!$A:$B,2,0),"-")</f>
        <v>-</v>
      </c>
      <c r="E1793" s="56" t="str">
        <f t="shared" si="109"/>
        <v>-</v>
      </c>
      <c r="F1793" s="49" t="str">
        <f t="shared" si="110"/>
        <v>-</v>
      </c>
      <c r="G1793" s="49" t="str">
        <f t="shared" si="111"/>
        <v>-</v>
      </c>
      <c r="H1793" s="54" t="str">
        <f t="shared" si="112"/>
        <v>请在此位置填入税率</v>
      </c>
    </row>
    <row r="1794" s="40" customFormat="1" spans="1:8">
      <c r="A1794" s="41"/>
      <c r="B1794" s="41"/>
      <c r="C1794" s="41"/>
      <c r="D1794" s="49" t="str">
        <f>IFERROR(VLOOKUP($C1794,商品分类目录查找!$A:$B,2,0),"-")</f>
        <v>-</v>
      </c>
      <c r="E1794" s="56" t="str">
        <f t="shared" ref="E1794:E1857" si="113">LEFT(D1794,4)</f>
        <v>-</v>
      </c>
      <c r="F1794" s="49" t="str">
        <f t="shared" ref="F1794:F1857" si="114">LEFT($D1794,3)</f>
        <v>-</v>
      </c>
      <c r="G1794" s="49" t="str">
        <f t="shared" ref="G1794:G1857" si="115">LEFT($D1794,2)</f>
        <v>-</v>
      </c>
      <c r="H1794" s="54" t="str">
        <f t="shared" si="112"/>
        <v>请在此位置填入税率</v>
      </c>
    </row>
    <row r="1795" s="40" customFormat="1" spans="1:8">
      <c r="A1795" s="41"/>
      <c r="B1795" s="41"/>
      <c r="C1795" s="41"/>
      <c r="D1795" s="49" t="str">
        <f>IFERROR(VLOOKUP($C1795,商品分类目录查找!$A:$B,2,0),"-")</f>
        <v>-</v>
      </c>
      <c r="E1795" s="56" t="str">
        <f t="shared" si="113"/>
        <v>-</v>
      </c>
      <c r="F1795" s="49" t="str">
        <f t="shared" si="114"/>
        <v>-</v>
      </c>
      <c r="G1795" s="49" t="str">
        <f t="shared" si="115"/>
        <v>-</v>
      </c>
      <c r="H1795" s="54" t="str">
        <f t="shared" si="112"/>
        <v>请在此位置填入税率</v>
      </c>
    </row>
    <row r="1796" s="40" customFormat="1" spans="1:8">
      <c r="A1796" s="41"/>
      <c r="B1796" s="41"/>
      <c r="C1796" s="41"/>
      <c r="D1796" s="49" t="str">
        <f>IFERROR(VLOOKUP($C1796,商品分类目录查找!$A:$B,2,0),"-")</f>
        <v>-</v>
      </c>
      <c r="E1796" s="56" t="str">
        <f t="shared" si="113"/>
        <v>-</v>
      </c>
      <c r="F1796" s="49" t="str">
        <f t="shared" si="114"/>
        <v>-</v>
      </c>
      <c r="G1796" s="49" t="str">
        <f t="shared" si="115"/>
        <v>-</v>
      </c>
      <c r="H1796" s="54" t="str">
        <f t="shared" si="112"/>
        <v>请在此位置填入税率</v>
      </c>
    </row>
    <row r="1797" s="40" customFormat="1" spans="1:8">
      <c r="A1797" s="41"/>
      <c r="B1797" s="41"/>
      <c r="C1797" s="41"/>
      <c r="D1797" s="49" t="str">
        <f>IFERROR(VLOOKUP($C1797,商品分类目录查找!$A:$B,2,0),"-")</f>
        <v>-</v>
      </c>
      <c r="E1797" s="56" t="str">
        <f t="shared" si="113"/>
        <v>-</v>
      </c>
      <c r="F1797" s="49" t="str">
        <f t="shared" si="114"/>
        <v>-</v>
      </c>
      <c r="G1797" s="49" t="str">
        <f t="shared" si="115"/>
        <v>-</v>
      </c>
      <c r="H1797" s="54" t="str">
        <f t="shared" si="112"/>
        <v>请在此位置填入税率</v>
      </c>
    </row>
    <row r="1798" s="40" customFormat="1" spans="1:8">
      <c r="A1798" s="41"/>
      <c r="B1798" s="41"/>
      <c r="C1798" s="41"/>
      <c r="D1798" s="49" t="str">
        <f>IFERROR(VLOOKUP($C1798,商品分类目录查找!$A:$B,2,0),"-")</f>
        <v>-</v>
      </c>
      <c r="E1798" s="56" t="str">
        <f t="shared" si="113"/>
        <v>-</v>
      </c>
      <c r="F1798" s="49" t="str">
        <f t="shared" si="114"/>
        <v>-</v>
      </c>
      <c r="G1798" s="49" t="str">
        <f t="shared" si="115"/>
        <v>-</v>
      </c>
      <c r="H1798" s="54" t="str">
        <f t="shared" si="112"/>
        <v>请在此位置填入税率</v>
      </c>
    </row>
    <row r="1799" s="40" customFormat="1" spans="1:8">
      <c r="A1799" s="41"/>
      <c r="B1799" s="41"/>
      <c r="C1799" s="41"/>
      <c r="D1799" s="49" t="str">
        <f>IFERROR(VLOOKUP($C1799,商品分类目录查找!$A:$B,2,0),"-")</f>
        <v>-</v>
      </c>
      <c r="E1799" s="56" t="str">
        <f t="shared" si="113"/>
        <v>-</v>
      </c>
      <c r="F1799" s="49" t="str">
        <f t="shared" si="114"/>
        <v>-</v>
      </c>
      <c r="G1799" s="49" t="str">
        <f t="shared" si="115"/>
        <v>-</v>
      </c>
      <c r="H1799" s="54" t="str">
        <f t="shared" si="112"/>
        <v>请在此位置填入税率</v>
      </c>
    </row>
    <row r="1800" s="40" customFormat="1" spans="1:8">
      <c r="A1800" s="41"/>
      <c r="B1800" s="41"/>
      <c r="C1800" s="41"/>
      <c r="D1800" s="49" t="str">
        <f>IFERROR(VLOOKUP($C1800,商品分类目录查找!$A:$B,2,0),"-")</f>
        <v>-</v>
      </c>
      <c r="E1800" s="56" t="str">
        <f t="shared" si="113"/>
        <v>-</v>
      </c>
      <c r="F1800" s="49" t="str">
        <f t="shared" si="114"/>
        <v>-</v>
      </c>
      <c r="G1800" s="49" t="str">
        <f t="shared" si="115"/>
        <v>-</v>
      </c>
      <c r="H1800" s="54" t="str">
        <f t="shared" si="112"/>
        <v>请在此位置填入税率</v>
      </c>
    </row>
    <row r="1801" s="40" customFormat="1" spans="1:8">
      <c r="A1801" s="41"/>
      <c r="B1801" s="41"/>
      <c r="C1801" s="41"/>
      <c r="D1801" s="49" t="str">
        <f>IFERROR(VLOOKUP($C1801,商品分类目录查找!$A:$B,2,0),"-")</f>
        <v>-</v>
      </c>
      <c r="E1801" s="56" t="str">
        <f t="shared" si="113"/>
        <v>-</v>
      </c>
      <c r="F1801" s="49" t="str">
        <f t="shared" si="114"/>
        <v>-</v>
      </c>
      <c r="G1801" s="49" t="str">
        <f t="shared" si="115"/>
        <v>-</v>
      </c>
      <c r="H1801" s="54" t="str">
        <f t="shared" si="112"/>
        <v>请在此位置填入税率</v>
      </c>
    </row>
    <row r="1802" s="40" customFormat="1" spans="1:8">
      <c r="A1802" s="41"/>
      <c r="B1802" s="41"/>
      <c r="C1802" s="41"/>
      <c r="D1802" s="49" t="str">
        <f>IFERROR(VLOOKUP($C1802,商品分类目录查找!$A:$B,2,0),"-")</f>
        <v>-</v>
      </c>
      <c r="E1802" s="56" t="str">
        <f t="shared" si="113"/>
        <v>-</v>
      </c>
      <c r="F1802" s="49" t="str">
        <f t="shared" si="114"/>
        <v>-</v>
      </c>
      <c r="G1802" s="49" t="str">
        <f t="shared" si="115"/>
        <v>-</v>
      </c>
      <c r="H1802" s="54" t="str">
        <f t="shared" si="112"/>
        <v>请在此位置填入税率</v>
      </c>
    </row>
    <row r="1803" s="40" customFormat="1" spans="1:8">
      <c r="A1803" s="41"/>
      <c r="B1803" s="41"/>
      <c r="C1803" s="41"/>
      <c r="D1803" s="49" t="str">
        <f>IFERROR(VLOOKUP($C1803,商品分类目录查找!$A:$B,2,0),"-")</f>
        <v>-</v>
      </c>
      <c r="E1803" s="56" t="str">
        <f t="shared" si="113"/>
        <v>-</v>
      </c>
      <c r="F1803" s="49" t="str">
        <f t="shared" si="114"/>
        <v>-</v>
      </c>
      <c r="G1803" s="49" t="str">
        <f t="shared" si="115"/>
        <v>-</v>
      </c>
      <c r="H1803" s="54" t="str">
        <f t="shared" si="112"/>
        <v>请在此位置填入税率</v>
      </c>
    </row>
    <row r="1804" s="40" customFormat="1" spans="1:8">
      <c r="A1804" s="41"/>
      <c r="B1804" s="41"/>
      <c r="C1804" s="41"/>
      <c r="D1804" s="49" t="str">
        <f>IFERROR(VLOOKUP($C1804,商品分类目录查找!$A:$B,2,0),"-")</f>
        <v>-</v>
      </c>
      <c r="E1804" s="56" t="str">
        <f t="shared" si="113"/>
        <v>-</v>
      </c>
      <c r="F1804" s="49" t="str">
        <f t="shared" si="114"/>
        <v>-</v>
      </c>
      <c r="G1804" s="49" t="str">
        <f t="shared" si="115"/>
        <v>-</v>
      </c>
      <c r="H1804" s="54" t="str">
        <f t="shared" si="112"/>
        <v>请在此位置填入税率</v>
      </c>
    </row>
    <row r="1805" s="40" customFormat="1" spans="1:8">
      <c r="A1805" s="41"/>
      <c r="B1805" s="41"/>
      <c r="C1805" s="41"/>
      <c r="D1805" s="49" t="str">
        <f>IFERROR(VLOOKUP($C1805,商品分类目录查找!$A:$B,2,0),"-")</f>
        <v>-</v>
      </c>
      <c r="E1805" s="56" t="str">
        <f t="shared" si="113"/>
        <v>-</v>
      </c>
      <c r="F1805" s="49" t="str">
        <f t="shared" si="114"/>
        <v>-</v>
      </c>
      <c r="G1805" s="49" t="str">
        <f t="shared" si="115"/>
        <v>-</v>
      </c>
      <c r="H1805" s="54" t="str">
        <f t="shared" si="112"/>
        <v>请在此位置填入税率</v>
      </c>
    </row>
    <row r="1806" s="40" customFormat="1" spans="1:8">
      <c r="A1806" s="41"/>
      <c r="B1806" s="41"/>
      <c r="C1806" s="41"/>
      <c r="D1806" s="49" t="str">
        <f>IFERROR(VLOOKUP($C1806,商品分类目录查找!$A:$B,2,0),"-")</f>
        <v>-</v>
      </c>
      <c r="E1806" s="56" t="str">
        <f t="shared" si="113"/>
        <v>-</v>
      </c>
      <c r="F1806" s="49" t="str">
        <f t="shared" si="114"/>
        <v>-</v>
      </c>
      <c r="G1806" s="49" t="str">
        <f t="shared" si="115"/>
        <v>-</v>
      </c>
      <c r="H1806" s="54" t="str">
        <f t="shared" si="112"/>
        <v>请在此位置填入税率</v>
      </c>
    </row>
    <row r="1807" s="40" customFormat="1" spans="1:8">
      <c r="A1807" s="41"/>
      <c r="B1807" s="41"/>
      <c r="C1807" s="41"/>
      <c r="D1807" s="49" t="str">
        <f>IFERROR(VLOOKUP($C1807,商品分类目录查找!$A:$B,2,0),"-")</f>
        <v>-</v>
      </c>
      <c r="E1807" s="56" t="str">
        <f t="shared" si="113"/>
        <v>-</v>
      </c>
      <c r="F1807" s="49" t="str">
        <f t="shared" si="114"/>
        <v>-</v>
      </c>
      <c r="G1807" s="49" t="str">
        <f t="shared" si="115"/>
        <v>-</v>
      </c>
      <c r="H1807" s="54" t="str">
        <f t="shared" ref="H1807:H1870" si="116">IF(B1807="","请在此位置填入税率","-")</f>
        <v>请在此位置填入税率</v>
      </c>
    </row>
    <row r="1808" s="40" customFormat="1" spans="1:8">
      <c r="A1808" s="41"/>
      <c r="B1808" s="41"/>
      <c r="C1808" s="41"/>
      <c r="D1808" s="49" t="str">
        <f>IFERROR(VLOOKUP($C1808,商品分类目录查找!$A:$B,2,0),"-")</f>
        <v>-</v>
      </c>
      <c r="E1808" s="56" t="str">
        <f t="shared" si="113"/>
        <v>-</v>
      </c>
      <c r="F1808" s="49" t="str">
        <f t="shared" si="114"/>
        <v>-</v>
      </c>
      <c r="G1808" s="49" t="str">
        <f t="shared" si="115"/>
        <v>-</v>
      </c>
      <c r="H1808" s="54" t="str">
        <f t="shared" si="116"/>
        <v>请在此位置填入税率</v>
      </c>
    </row>
    <row r="1809" s="40" customFormat="1" spans="1:8">
      <c r="A1809" s="41"/>
      <c r="B1809" s="41"/>
      <c r="C1809" s="41"/>
      <c r="D1809" s="49" t="str">
        <f>IFERROR(VLOOKUP($C1809,商品分类目录查找!$A:$B,2,0),"-")</f>
        <v>-</v>
      </c>
      <c r="E1809" s="56" t="str">
        <f t="shared" si="113"/>
        <v>-</v>
      </c>
      <c r="F1809" s="49" t="str">
        <f t="shared" si="114"/>
        <v>-</v>
      </c>
      <c r="G1809" s="49" t="str">
        <f t="shared" si="115"/>
        <v>-</v>
      </c>
      <c r="H1809" s="54" t="str">
        <f t="shared" si="116"/>
        <v>请在此位置填入税率</v>
      </c>
    </row>
    <row r="1810" s="40" customFormat="1" spans="1:8">
      <c r="A1810" s="41"/>
      <c r="B1810" s="41"/>
      <c r="C1810" s="41"/>
      <c r="D1810" s="49" t="str">
        <f>IFERROR(VLOOKUP($C1810,商品分类目录查找!$A:$B,2,0),"-")</f>
        <v>-</v>
      </c>
      <c r="E1810" s="56" t="str">
        <f t="shared" si="113"/>
        <v>-</v>
      </c>
      <c r="F1810" s="49" t="str">
        <f t="shared" si="114"/>
        <v>-</v>
      </c>
      <c r="G1810" s="49" t="str">
        <f t="shared" si="115"/>
        <v>-</v>
      </c>
      <c r="H1810" s="54" t="str">
        <f t="shared" si="116"/>
        <v>请在此位置填入税率</v>
      </c>
    </row>
    <row r="1811" s="40" customFormat="1" spans="1:8">
      <c r="A1811" s="41"/>
      <c r="B1811" s="41"/>
      <c r="C1811" s="41"/>
      <c r="D1811" s="49" t="str">
        <f>IFERROR(VLOOKUP($C1811,商品分类目录查找!$A:$B,2,0),"-")</f>
        <v>-</v>
      </c>
      <c r="E1811" s="56" t="str">
        <f t="shared" si="113"/>
        <v>-</v>
      </c>
      <c r="F1811" s="49" t="str">
        <f t="shared" si="114"/>
        <v>-</v>
      </c>
      <c r="G1811" s="49" t="str">
        <f t="shared" si="115"/>
        <v>-</v>
      </c>
      <c r="H1811" s="54" t="str">
        <f t="shared" si="116"/>
        <v>请在此位置填入税率</v>
      </c>
    </row>
    <row r="1812" s="40" customFormat="1" spans="1:8">
      <c r="A1812" s="41"/>
      <c r="B1812" s="41"/>
      <c r="C1812" s="41"/>
      <c r="D1812" s="49" t="str">
        <f>IFERROR(VLOOKUP($C1812,商品分类目录查找!$A:$B,2,0),"-")</f>
        <v>-</v>
      </c>
      <c r="E1812" s="56" t="str">
        <f t="shared" si="113"/>
        <v>-</v>
      </c>
      <c r="F1812" s="49" t="str">
        <f t="shared" si="114"/>
        <v>-</v>
      </c>
      <c r="G1812" s="49" t="str">
        <f t="shared" si="115"/>
        <v>-</v>
      </c>
      <c r="H1812" s="54" t="str">
        <f t="shared" si="116"/>
        <v>请在此位置填入税率</v>
      </c>
    </row>
    <row r="1813" s="40" customFormat="1" spans="1:8">
      <c r="A1813" s="41"/>
      <c r="B1813" s="41"/>
      <c r="C1813" s="41"/>
      <c r="D1813" s="49" t="str">
        <f>IFERROR(VLOOKUP($C1813,商品分类目录查找!$A:$B,2,0),"-")</f>
        <v>-</v>
      </c>
      <c r="E1813" s="56" t="str">
        <f t="shared" si="113"/>
        <v>-</v>
      </c>
      <c r="F1813" s="49" t="str">
        <f t="shared" si="114"/>
        <v>-</v>
      </c>
      <c r="G1813" s="49" t="str">
        <f t="shared" si="115"/>
        <v>-</v>
      </c>
      <c r="H1813" s="54" t="str">
        <f t="shared" si="116"/>
        <v>请在此位置填入税率</v>
      </c>
    </row>
    <row r="1814" s="40" customFormat="1" spans="1:8">
      <c r="A1814" s="41"/>
      <c r="B1814" s="41"/>
      <c r="C1814" s="41"/>
      <c r="D1814" s="49" t="str">
        <f>IFERROR(VLOOKUP($C1814,商品分类目录查找!$A:$B,2,0),"-")</f>
        <v>-</v>
      </c>
      <c r="E1814" s="56" t="str">
        <f t="shared" si="113"/>
        <v>-</v>
      </c>
      <c r="F1814" s="49" t="str">
        <f t="shared" si="114"/>
        <v>-</v>
      </c>
      <c r="G1814" s="49" t="str">
        <f t="shared" si="115"/>
        <v>-</v>
      </c>
      <c r="H1814" s="54" t="str">
        <f t="shared" si="116"/>
        <v>请在此位置填入税率</v>
      </c>
    </row>
    <row r="1815" s="40" customFormat="1" spans="1:8">
      <c r="A1815" s="41"/>
      <c r="B1815" s="41"/>
      <c r="C1815" s="41"/>
      <c r="D1815" s="49" t="str">
        <f>IFERROR(VLOOKUP($C1815,商品分类目录查找!$A:$B,2,0),"-")</f>
        <v>-</v>
      </c>
      <c r="E1815" s="56" t="str">
        <f t="shared" si="113"/>
        <v>-</v>
      </c>
      <c r="F1815" s="49" t="str">
        <f t="shared" si="114"/>
        <v>-</v>
      </c>
      <c r="G1815" s="49" t="str">
        <f t="shared" si="115"/>
        <v>-</v>
      </c>
      <c r="H1815" s="54" t="str">
        <f t="shared" si="116"/>
        <v>请在此位置填入税率</v>
      </c>
    </row>
    <row r="1816" s="40" customFormat="1" spans="1:8">
      <c r="A1816" s="41"/>
      <c r="B1816" s="41"/>
      <c r="C1816" s="41"/>
      <c r="D1816" s="49" t="str">
        <f>IFERROR(VLOOKUP($C1816,商品分类目录查找!$A:$B,2,0),"-")</f>
        <v>-</v>
      </c>
      <c r="E1816" s="56" t="str">
        <f t="shared" si="113"/>
        <v>-</v>
      </c>
      <c r="F1816" s="49" t="str">
        <f t="shared" si="114"/>
        <v>-</v>
      </c>
      <c r="G1816" s="49" t="str">
        <f t="shared" si="115"/>
        <v>-</v>
      </c>
      <c r="H1816" s="54" t="str">
        <f t="shared" si="116"/>
        <v>请在此位置填入税率</v>
      </c>
    </row>
    <row r="1817" s="40" customFormat="1" spans="1:8">
      <c r="A1817" s="41"/>
      <c r="B1817" s="41"/>
      <c r="C1817" s="41"/>
      <c r="D1817" s="49" t="str">
        <f>IFERROR(VLOOKUP($C1817,商品分类目录查找!$A:$B,2,0),"-")</f>
        <v>-</v>
      </c>
      <c r="E1817" s="56" t="str">
        <f t="shared" si="113"/>
        <v>-</v>
      </c>
      <c r="F1817" s="49" t="str">
        <f t="shared" si="114"/>
        <v>-</v>
      </c>
      <c r="G1817" s="49" t="str">
        <f t="shared" si="115"/>
        <v>-</v>
      </c>
      <c r="H1817" s="54" t="str">
        <f t="shared" si="116"/>
        <v>请在此位置填入税率</v>
      </c>
    </row>
    <row r="1818" s="40" customFormat="1" spans="1:8">
      <c r="A1818" s="41"/>
      <c r="B1818" s="41"/>
      <c r="C1818" s="41"/>
      <c r="D1818" s="49" t="str">
        <f>IFERROR(VLOOKUP($C1818,商品分类目录查找!$A:$B,2,0),"-")</f>
        <v>-</v>
      </c>
      <c r="E1818" s="56" t="str">
        <f t="shared" si="113"/>
        <v>-</v>
      </c>
      <c r="F1818" s="49" t="str">
        <f t="shared" si="114"/>
        <v>-</v>
      </c>
      <c r="G1818" s="49" t="str">
        <f t="shared" si="115"/>
        <v>-</v>
      </c>
      <c r="H1818" s="54" t="str">
        <f t="shared" si="116"/>
        <v>请在此位置填入税率</v>
      </c>
    </row>
    <row r="1819" s="40" customFormat="1" spans="1:8">
      <c r="A1819" s="41"/>
      <c r="B1819" s="41"/>
      <c r="C1819" s="41"/>
      <c r="D1819" s="49" t="str">
        <f>IFERROR(VLOOKUP($C1819,商品分类目录查找!$A:$B,2,0),"-")</f>
        <v>-</v>
      </c>
      <c r="E1819" s="56" t="str">
        <f t="shared" si="113"/>
        <v>-</v>
      </c>
      <c r="F1819" s="49" t="str">
        <f t="shared" si="114"/>
        <v>-</v>
      </c>
      <c r="G1819" s="49" t="str">
        <f t="shared" si="115"/>
        <v>-</v>
      </c>
      <c r="H1819" s="54" t="str">
        <f t="shared" si="116"/>
        <v>请在此位置填入税率</v>
      </c>
    </row>
    <row r="1820" s="40" customFormat="1" spans="1:8">
      <c r="A1820" s="41"/>
      <c r="B1820" s="41"/>
      <c r="C1820" s="41"/>
      <c r="D1820" s="49" t="str">
        <f>IFERROR(VLOOKUP($C1820,商品分类目录查找!$A:$B,2,0),"-")</f>
        <v>-</v>
      </c>
      <c r="E1820" s="56" t="str">
        <f t="shared" si="113"/>
        <v>-</v>
      </c>
      <c r="F1820" s="49" t="str">
        <f t="shared" si="114"/>
        <v>-</v>
      </c>
      <c r="G1820" s="49" t="str">
        <f t="shared" si="115"/>
        <v>-</v>
      </c>
      <c r="H1820" s="54" t="str">
        <f t="shared" si="116"/>
        <v>请在此位置填入税率</v>
      </c>
    </row>
    <row r="1821" s="40" customFormat="1" spans="1:8">
      <c r="A1821" s="41"/>
      <c r="B1821" s="41"/>
      <c r="C1821" s="41"/>
      <c r="D1821" s="49" t="str">
        <f>IFERROR(VLOOKUP($C1821,商品分类目录查找!$A:$B,2,0),"-")</f>
        <v>-</v>
      </c>
      <c r="E1821" s="56" t="str">
        <f t="shared" si="113"/>
        <v>-</v>
      </c>
      <c r="F1821" s="49" t="str">
        <f t="shared" si="114"/>
        <v>-</v>
      </c>
      <c r="G1821" s="49" t="str">
        <f t="shared" si="115"/>
        <v>-</v>
      </c>
      <c r="H1821" s="54" t="str">
        <f t="shared" si="116"/>
        <v>请在此位置填入税率</v>
      </c>
    </row>
    <row r="1822" s="40" customFormat="1" spans="1:8">
      <c r="A1822" s="41"/>
      <c r="B1822" s="41"/>
      <c r="C1822" s="41"/>
      <c r="D1822" s="49" t="str">
        <f>IFERROR(VLOOKUP($C1822,商品分类目录查找!$A:$B,2,0),"-")</f>
        <v>-</v>
      </c>
      <c r="E1822" s="56" t="str">
        <f t="shared" si="113"/>
        <v>-</v>
      </c>
      <c r="F1822" s="49" t="str">
        <f t="shared" si="114"/>
        <v>-</v>
      </c>
      <c r="G1822" s="49" t="str">
        <f t="shared" si="115"/>
        <v>-</v>
      </c>
      <c r="H1822" s="54" t="str">
        <f t="shared" si="116"/>
        <v>请在此位置填入税率</v>
      </c>
    </row>
    <row r="1823" s="40" customFormat="1" spans="1:8">
      <c r="A1823" s="41"/>
      <c r="B1823" s="41"/>
      <c r="C1823" s="41"/>
      <c r="D1823" s="49" t="str">
        <f>IFERROR(VLOOKUP($C1823,商品分类目录查找!$A:$B,2,0),"-")</f>
        <v>-</v>
      </c>
      <c r="E1823" s="56" t="str">
        <f t="shared" si="113"/>
        <v>-</v>
      </c>
      <c r="F1823" s="49" t="str">
        <f t="shared" si="114"/>
        <v>-</v>
      </c>
      <c r="G1823" s="49" t="str">
        <f t="shared" si="115"/>
        <v>-</v>
      </c>
      <c r="H1823" s="54" t="str">
        <f t="shared" si="116"/>
        <v>请在此位置填入税率</v>
      </c>
    </row>
    <row r="1824" s="40" customFormat="1" spans="1:8">
      <c r="A1824" s="41"/>
      <c r="B1824" s="41"/>
      <c r="C1824" s="41"/>
      <c r="D1824" s="49" t="str">
        <f>IFERROR(VLOOKUP($C1824,商品分类目录查找!$A:$B,2,0),"-")</f>
        <v>-</v>
      </c>
      <c r="E1824" s="56" t="str">
        <f t="shared" si="113"/>
        <v>-</v>
      </c>
      <c r="F1824" s="49" t="str">
        <f t="shared" si="114"/>
        <v>-</v>
      </c>
      <c r="G1824" s="49" t="str">
        <f t="shared" si="115"/>
        <v>-</v>
      </c>
      <c r="H1824" s="54" t="str">
        <f t="shared" si="116"/>
        <v>请在此位置填入税率</v>
      </c>
    </row>
    <row r="1825" s="40" customFormat="1" spans="1:8">
      <c r="A1825" s="41"/>
      <c r="B1825" s="41"/>
      <c r="C1825" s="41"/>
      <c r="D1825" s="49" t="str">
        <f>IFERROR(VLOOKUP($C1825,商品分类目录查找!$A:$B,2,0),"-")</f>
        <v>-</v>
      </c>
      <c r="E1825" s="56" t="str">
        <f t="shared" si="113"/>
        <v>-</v>
      </c>
      <c r="F1825" s="49" t="str">
        <f t="shared" si="114"/>
        <v>-</v>
      </c>
      <c r="G1825" s="49" t="str">
        <f t="shared" si="115"/>
        <v>-</v>
      </c>
      <c r="H1825" s="54" t="str">
        <f t="shared" si="116"/>
        <v>请在此位置填入税率</v>
      </c>
    </row>
    <row r="1826" s="40" customFormat="1" spans="1:8">
      <c r="A1826" s="41"/>
      <c r="B1826" s="41"/>
      <c r="C1826" s="41"/>
      <c r="D1826" s="49" t="str">
        <f>IFERROR(VLOOKUP($C1826,商品分类目录查找!$A:$B,2,0),"-")</f>
        <v>-</v>
      </c>
      <c r="E1826" s="56" t="str">
        <f t="shared" si="113"/>
        <v>-</v>
      </c>
      <c r="F1826" s="49" t="str">
        <f t="shared" si="114"/>
        <v>-</v>
      </c>
      <c r="G1826" s="49" t="str">
        <f t="shared" si="115"/>
        <v>-</v>
      </c>
      <c r="H1826" s="54" t="str">
        <f t="shared" si="116"/>
        <v>请在此位置填入税率</v>
      </c>
    </row>
    <row r="1827" s="40" customFormat="1" spans="1:8">
      <c r="A1827" s="41"/>
      <c r="B1827" s="41"/>
      <c r="C1827" s="41"/>
      <c r="D1827" s="49" t="str">
        <f>IFERROR(VLOOKUP($C1827,商品分类目录查找!$A:$B,2,0),"-")</f>
        <v>-</v>
      </c>
      <c r="E1827" s="56" t="str">
        <f t="shared" si="113"/>
        <v>-</v>
      </c>
      <c r="F1827" s="49" t="str">
        <f t="shared" si="114"/>
        <v>-</v>
      </c>
      <c r="G1827" s="49" t="str">
        <f t="shared" si="115"/>
        <v>-</v>
      </c>
      <c r="H1827" s="54" t="str">
        <f t="shared" si="116"/>
        <v>请在此位置填入税率</v>
      </c>
    </row>
    <row r="1828" s="40" customFormat="1" spans="1:8">
      <c r="A1828" s="41"/>
      <c r="B1828" s="41"/>
      <c r="C1828" s="41"/>
      <c r="D1828" s="49" t="str">
        <f>IFERROR(VLOOKUP($C1828,商品分类目录查找!$A:$B,2,0),"-")</f>
        <v>-</v>
      </c>
      <c r="E1828" s="56" t="str">
        <f t="shared" si="113"/>
        <v>-</v>
      </c>
      <c r="F1828" s="49" t="str">
        <f t="shared" si="114"/>
        <v>-</v>
      </c>
      <c r="G1828" s="49" t="str">
        <f t="shared" si="115"/>
        <v>-</v>
      </c>
      <c r="H1828" s="54" t="str">
        <f t="shared" si="116"/>
        <v>请在此位置填入税率</v>
      </c>
    </row>
    <row r="1829" s="40" customFormat="1" spans="1:8">
      <c r="A1829" s="41"/>
      <c r="B1829" s="41"/>
      <c r="C1829" s="41"/>
      <c r="D1829" s="49" t="str">
        <f>IFERROR(VLOOKUP($C1829,商品分类目录查找!$A:$B,2,0),"-")</f>
        <v>-</v>
      </c>
      <c r="E1829" s="56" t="str">
        <f t="shared" si="113"/>
        <v>-</v>
      </c>
      <c r="F1829" s="49" t="str">
        <f t="shared" si="114"/>
        <v>-</v>
      </c>
      <c r="G1829" s="49" t="str">
        <f t="shared" si="115"/>
        <v>-</v>
      </c>
      <c r="H1829" s="54" t="str">
        <f t="shared" si="116"/>
        <v>请在此位置填入税率</v>
      </c>
    </row>
    <row r="1830" s="40" customFormat="1" spans="1:8">
      <c r="A1830" s="41"/>
      <c r="B1830" s="41"/>
      <c r="C1830" s="41"/>
      <c r="D1830" s="49" t="str">
        <f>IFERROR(VLOOKUP($C1830,商品分类目录查找!$A:$B,2,0),"-")</f>
        <v>-</v>
      </c>
      <c r="E1830" s="56" t="str">
        <f t="shared" si="113"/>
        <v>-</v>
      </c>
      <c r="F1830" s="49" t="str">
        <f t="shared" si="114"/>
        <v>-</v>
      </c>
      <c r="G1830" s="49" t="str">
        <f t="shared" si="115"/>
        <v>-</v>
      </c>
      <c r="H1830" s="54" t="str">
        <f t="shared" si="116"/>
        <v>请在此位置填入税率</v>
      </c>
    </row>
    <row r="1831" s="40" customFormat="1" spans="1:8">
      <c r="A1831" s="41"/>
      <c r="B1831" s="41"/>
      <c r="C1831" s="41"/>
      <c r="D1831" s="49" t="str">
        <f>IFERROR(VLOOKUP($C1831,商品分类目录查找!$A:$B,2,0),"-")</f>
        <v>-</v>
      </c>
      <c r="E1831" s="56" t="str">
        <f t="shared" si="113"/>
        <v>-</v>
      </c>
      <c r="F1831" s="49" t="str">
        <f t="shared" si="114"/>
        <v>-</v>
      </c>
      <c r="G1831" s="49" t="str">
        <f t="shared" si="115"/>
        <v>-</v>
      </c>
      <c r="H1831" s="54" t="str">
        <f t="shared" si="116"/>
        <v>请在此位置填入税率</v>
      </c>
    </row>
    <row r="1832" s="40" customFormat="1" spans="1:8">
      <c r="A1832" s="41"/>
      <c r="B1832" s="41"/>
      <c r="C1832" s="41"/>
      <c r="D1832" s="49" t="str">
        <f>IFERROR(VLOOKUP($C1832,商品分类目录查找!$A:$B,2,0),"-")</f>
        <v>-</v>
      </c>
      <c r="E1832" s="56" t="str">
        <f t="shared" si="113"/>
        <v>-</v>
      </c>
      <c r="F1832" s="49" t="str">
        <f t="shared" si="114"/>
        <v>-</v>
      </c>
      <c r="G1832" s="49" t="str">
        <f t="shared" si="115"/>
        <v>-</v>
      </c>
      <c r="H1832" s="54" t="str">
        <f t="shared" si="116"/>
        <v>请在此位置填入税率</v>
      </c>
    </row>
    <row r="1833" s="40" customFormat="1" spans="1:8">
      <c r="A1833" s="41"/>
      <c r="B1833" s="41"/>
      <c r="C1833" s="41"/>
      <c r="D1833" s="49" t="str">
        <f>IFERROR(VLOOKUP($C1833,商品分类目录查找!$A:$B,2,0),"-")</f>
        <v>-</v>
      </c>
      <c r="E1833" s="56" t="str">
        <f t="shared" si="113"/>
        <v>-</v>
      </c>
      <c r="F1833" s="49" t="str">
        <f t="shared" si="114"/>
        <v>-</v>
      </c>
      <c r="G1833" s="49" t="str">
        <f t="shared" si="115"/>
        <v>-</v>
      </c>
      <c r="H1833" s="54" t="str">
        <f t="shared" si="116"/>
        <v>请在此位置填入税率</v>
      </c>
    </row>
    <row r="1834" s="40" customFormat="1" spans="1:8">
      <c r="A1834" s="41"/>
      <c r="B1834" s="41"/>
      <c r="C1834" s="41"/>
      <c r="D1834" s="49" t="str">
        <f>IFERROR(VLOOKUP($C1834,商品分类目录查找!$A:$B,2,0),"-")</f>
        <v>-</v>
      </c>
      <c r="E1834" s="56" t="str">
        <f t="shared" si="113"/>
        <v>-</v>
      </c>
      <c r="F1834" s="49" t="str">
        <f t="shared" si="114"/>
        <v>-</v>
      </c>
      <c r="G1834" s="49" t="str">
        <f t="shared" si="115"/>
        <v>-</v>
      </c>
      <c r="H1834" s="54" t="str">
        <f t="shared" si="116"/>
        <v>请在此位置填入税率</v>
      </c>
    </row>
    <row r="1835" s="40" customFormat="1" spans="1:8">
      <c r="A1835" s="41"/>
      <c r="B1835" s="41"/>
      <c r="C1835" s="41"/>
      <c r="D1835" s="49" t="str">
        <f>IFERROR(VLOOKUP($C1835,商品分类目录查找!$A:$B,2,0),"-")</f>
        <v>-</v>
      </c>
      <c r="E1835" s="56" t="str">
        <f t="shared" si="113"/>
        <v>-</v>
      </c>
      <c r="F1835" s="49" t="str">
        <f t="shared" si="114"/>
        <v>-</v>
      </c>
      <c r="G1835" s="49" t="str">
        <f t="shared" si="115"/>
        <v>-</v>
      </c>
      <c r="H1835" s="54" t="str">
        <f t="shared" si="116"/>
        <v>请在此位置填入税率</v>
      </c>
    </row>
    <row r="1836" s="40" customFormat="1" spans="1:8">
      <c r="A1836" s="41"/>
      <c r="B1836" s="41"/>
      <c r="C1836" s="41"/>
      <c r="D1836" s="49" t="str">
        <f>IFERROR(VLOOKUP($C1836,商品分类目录查找!$A:$B,2,0),"-")</f>
        <v>-</v>
      </c>
      <c r="E1836" s="56" t="str">
        <f t="shared" si="113"/>
        <v>-</v>
      </c>
      <c r="F1836" s="49" t="str">
        <f t="shared" si="114"/>
        <v>-</v>
      </c>
      <c r="G1836" s="49" t="str">
        <f t="shared" si="115"/>
        <v>-</v>
      </c>
      <c r="H1836" s="54" t="str">
        <f t="shared" si="116"/>
        <v>请在此位置填入税率</v>
      </c>
    </row>
    <row r="1837" s="40" customFormat="1" spans="1:8">
      <c r="A1837" s="41"/>
      <c r="B1837" s="41"/>
      <c r="C1837" s="41"/>
      <c r="D1837" s="49" t="str">
        <f>IFERROR(VLOOKUP($C1837,商品分类目录查找!$A:$B,2,0),"-")</f>
        <v>-</v>
      </c>
      <c r="E1837" s="56" t="str">
        <f t="shared" si="113"/>
        <v>-</v>
      </c>
      <c r="F1837" s="49" t="str">
        <f t="shared" si="114"/>
        <v>-</v>
      </c>
      <c r="G1837" s="49" t="str">
        <f t="shared" si="115"/>
        <v>-</v>
      </c>
      <c r="H1837" s="54" t="str">
        <f t="shared" si="116"/>
        <v>请在此位置填入税率</v>
      </c>
    </row>
    <row r="1838" s="40" customFormat="1" spans="1:8">
      <c r="A1838" s="41"/>
      <c r="B1838" s="41"/>
      <c r="C1838" s="41"/>
      <c r="D1838" s="49" t="str">
        <f>IFERROR(VLOOKUP($C1838,商品分类目录查找!$A:$B,2,0),"-")</f>
        <v>-</v>
      </c>
      <c r="E1838" s="56" t="str">
        <f t="shared" si="113"/>
        <v>-</v>
      </c>
      <c r="F1838" s="49" t="str">
        <f t="shared" si="114"/>
        <v>-</v>
      </c>
      <c r="G1838" s="49" t="str">
        <f t="shared" si="115"/>
        <v>-</v>
      </c>
      <c r="H1838" s="54" t="str">
        <f t="shared" si="116"/>
        <v>请在此位置填入税率</v>
      </c>
    </row>
    <row r="1839" s="40" customFormat="1" spans="1:8">
      <c r="A1839" s="41"/>
      <c r="B1839" s="41"/>
      <c r="C1839" s="41"/>
      <c r="D1839" s="49" t="str">
        <f>IFERROR(VLOOKUP($C1839,商品分类目录查找!$A:$B,2,0),"-")</f>
        <v>-</v>
      </c>
      <c r="E1839" s="56" t="str">
        <f t="shared" si="113"/>
        <v>-</v>
      </c>
      <c r="F1839" s="49" t="str">
        <f t="shared" si="114"/>
        <v>-</v>
      </c>
      <c r="G1839" s="49" t="str">
        <f t="shared" si="115"/>
        <v>-</v>
      </c>
      <c r="H1839" s="54" t="str">
        <f t="shared" si="116"/>
        <v>请在此位置填入税率</v>
      </c>
    </row>
    <row r="1840" s="40" customFormat="1" spans="1:8">
      <c r="A1840" s="41"/>
      <c r="B1840" s="41"/>
      <c r="C1840" s="41"/>
      <c r="D1840" s="49" t="str">
        <f>IFERROR(VLOOKUP($C1840,商品分类目录查找!$A:$B,2,0),"-")</f>
        <v>-</v>
      </c>
      <c r="E1840" s="56" t="str">
        <f t="shared" si="113"/>
        <v>-</v>
      </c>
      <c r="F1840" s="49" t="str">
        <f t="shared" si="114"/>
        <v>-</v>
      </c>
      <c r="G1840" s="49" t="str">
        <f t="shared" si="115"/>
        <v>-</v>
      </c>
      <c r="H1840" s="54" t="str">
        <f t="shared" si="116"/>
        <v>请在此位置填入税率</v>
      </c>
    </row>
    <row r="1841" s="40" customFormat="1" spans="1:8">
      <c r="A1841" s="41"/>
      <c r="B1841" s="41"/>
      <c r="C1841" s="41"/>
      <c r="D1841" s="49" t="str">
        <f>IFERROR(VLOOKUP($C1841,商品分类目录查找!$A:$B,2,0),"-")</f>
        <v>-</v>
      </c>
      <c r="E1841" s="56" t="str">
        <f t="shared" si="113"/>
        <v>-</v>
      </c>
      <c r="F1841" s="49" t="str">
        <f t="shared" si="114"/>
        <v>-</v>
      </c>
      <c r="G1841" s="49" t="str">
        <f t="shared" si="115"/>
        <v>-</v>
      </c>
      <c r="H1841" s="54" t="str">
        <f t="shared" si="116"/>
        <v>请在此位置填入税率</v>
      </c>
    </row>
    <row r="1842" s="40" customFormat="1" spans="1:8">
      <c r="A1842" s="41"/>
      <c r="B1842" s="41"/>
      <c r="C1842" s="41"/>
      <c r="D1842" s="49" t="str">
        <f>IFERROR(VLOOKUP($C1842,商品分类目录查找!$A:$B,2,0),"-")</f>
        <v>-</v>
      </c>
      <c r="E1842" s="56" t="str">
        <f t="shared" si="113"/>
        <v>-</v>
      </c>
      <c r="F1842" s="49" t="str">
        <f t="shared" si="114"/>
        <v>-</v>
      </c>
      <c r="G1842" s="49" t="str">
        <f t="shared" si="115"/>
        <v>-</v>
      </c>
      <c r="H1842" s="54" t="str">
        <f t="shared" si="116"/>
        <v>请在此位置填入税率</v>
      </c>
    </row>
    <row r="1843" s="40" customFormat="1" spans="1:8">
      <c r="A1843" s="41"/>
      <c r="B1843" s="41"/>
      <c r="C1843" s="41"/>
      <c r="D1843" s="49" t="str">
        <f>IFERROR(VLOOKUP($C1843,商品分类目录查找!$A:$B,2,0),"-")</f>
        <v>-</v>
      </c>
      <c r="E1843" s="56" t="str">
        <f t="shared" si="113"/>
        <v>-</v>
      </c>
      <c r="F1843" s="49" t="str">
        <f t="shared" si="114"/>
        <v>-</v>
      </c>
      <c r="G1843" s="49" t="str">
        <f t="shared" si="115"/>
        <v>-</v>
      </c>
      <c r="H1843" s="54" t="str">
        <f t="shared" si="116"/>
        <v>请在此位置填入税率</v>
      </c>
    </row>
    <row r="1844" s="40" customFormat="1" spans="1:8">
      <c r="A1844" s="41"/>
      <c r="B1844" s="41"/>
      <c r="C1844" s="41"/>
      <c r="D1844" s="49" t="str">
        <f>IFERROR(VLOOKUP($C1844,商品分类目录查找!$A:$B,2,0),"-")</f>
        <v>-</v>
      </c>
      <c r="E1844" s="56" t="str">
        <f t="shared" si="113"/>
        <v>-</v>
      </c>
      <c r="F1844" s="49" t="str">
        <f t="shared" si="114"/>
        <v>-</v>
      </c>
      <c r="G1844" s="49" t="str">
        <f t="shared" si="115"/>
        <v>-</v>
      </c>
      <c r="H1844" s="54" t="str">
        <f t="shared" si="116"/>
        <v>请在此位置填入税率</v>
      </c>
    </row>
    <row r="1845" s="40" customFormat="1" spans="1:8">
      <c r="A1845" s="41"/>
      <c r="B1845" s="41"/>
      <c r="C1845" s="41"/>
      <c r="D1845" s="49" t="str">
        <f>IFERROR(VLOOKUP($C1845,商品分类目录查找!$A:$B,2,0),"-")</f>
        <v>-</v>
      </c>
      <c r="E1845" s="56" t="str">
        <f t="shared" si="113"/>
        <v>-</v>
      </c>
      <c r="F1845" s="49" t="str">
        <f t="shared" si="114"/>
        <v>-</v>
      </c>
      <c r="G1845" s="49" t="str">
        <f t="shared" si="115"/>
        <v>-</v>
      </c>
      <c r="H1845" s="54" t="str">
        <f t="shared" si="116"/>
        <v>请在此位置填入税率</v>
      </c>
    </row>
    <row r="1846" s="40" customFormat="1" spans="1:8">
      <c r="A1846" s="41"/>
      <c r="B1846" s="41"/>
      <c r="C1846" s="41"/>
      <c r="D1846" s="49" t="str">
        <f>IFERROR(VLOOKUP($C1846,商品分类目录查找!$A:$B,2,0),"-")</f>
        <v>-</v>
      </c>
      <c r="E1846" s="56" t="str">
        <f t="shared" si="113"/>
        <v>-</v>
      </c>
      <c r="F1846" s="49" t="str">
        <f t="shared" si="114"/>
        <v>-</v>
      </c>
      <c r="G1846" s="49" t="str">
        <f t="shared" si="115"/>
        <v>-</v>
      </c>
      <c r="H1846" s="54" t="str">
        <f t="shared" si="116"/>
        <v>请在此位置填入税率</v>
      </c>
    </row>
    <row r="1847" s="40" customFormat="1" spans="1:8">
      <c r="A1847" s="41"/>
      <c r="B1847" s="41"/>
      <c r="C1847" s="41"/>
      <c r="D1847" s="49" t="str">
        <f>IFERROR(VLOOKUP($C1847,商品分类目录查找!$A:$B,2,0),"-")</f>
        <v>-</v>
      </c>
      <c r="E1847" s="56" t="str">
        <f t="shared" si="113"/>
        <v>-</v>
      </c>
      <c r="F1847" s="49" t="str">
        <f t="shared" si="114"/>
        <v>-</v>
      </c>
      <c r="G1847" s="49" t="str">
        <f t="shared" si="115"/>
        <v>-</v>
      </c>
      <c r="H1847" s="54" t="str">
        <f t="shared" si="116"/>
        <v>请在此位置填入税率</v>
      </c>
    </row>
    <row r="1848" s="40" customFormat="1" spans="1:8">
      <c r="A1848" s="41"/>
      <c r="B1848" s="41"/>
      <c r="C1848" s="41"/>
      <c r="D1848" s="49" t="str">
        <f>IFERROR(VLOOKUP($C1848,商品分类目录查找!$A:$B,2,0),"-")</f>
        <v>-</v>
      </c>
      <c r="E1848" s="56" t="str">
        <f t="shared" si="113"/>
        <v>-</v>
      </c>
      <c r="F1848" s="49" t="str">
        <f t="shared" si="114"/>
        <v>-</v>
      </c>
      <c r="G1848" s="49" t="str">
        <f t="shared" si="115"/>
        <v>-</v>
      </c>
      <c r="H1848" s="54" t="str">
        <f t="shared" si="116"/>
        <v>请在此位置填入税率</v>
      </c>
    </row>
    <row r="1849" s="40" customFormat="1" spans="1:8">
      <c r="A1849" s="41"/>
      <c r="B1849" s="41"/>
      <c r="C1849" s="41"/>
      <c r="D1849" s="49" t="str">
        <f>IFERROR(VLOOKUP($C1849,商品分类目录查找!$A:$B,2,0),"-")</f>
        <v>-</v>
      </c>
      <c r="E1849" s="56" t="str">
        <f t="shared" si="113"/>
        <v>-</v>
      </c>
      <c r="F1849" s="49" t="str">
        <f t="shared" si="114"/>
        <v>-</v>
      </c>
      <c r="G1849" s="49" t="str">
        <f t="shared" si="115"/>
        <v>-</v>
      </c>
      <c r="H1849" s="54" t="str">
        <f t="shared" si="116"/>
        <v>请在此位置填入税率</v>
      </c>
    </row>
    <row r="1850" s="40" customFormat="1" spans="1:8">
      <c r="A1850" s="41"/>
      <c r="B1850" s="41"/>
      <c r="C1850" s="41"/>
      <c r="D1850" s="49" t="str">
        <f>IFERROR(VLOOKUP($C1850,商品分类目录查找!$A:$B,2,0),"-")</f>
        <v>-</v>
      </c>
      <c r="E1850" s="56" t="str">
        <f t="shared" si="113"/>
        <v>-</v>
      </c>
      <c r="F1850" s="49" t="str">
        <f t="shared" si="114"/>
        <v>-</v>
      </c>
      <c r="G1850" s="49" t="str">
        <f t="shared" si="115"/>
        <v>-</v>
      </c>
      <c r="H1850" s="54" t="str">
        <f t="shared" si="116"/>
        <v>请在此位置填入税率</v>
      </c>
    </row>
    <row r="1851" s="40" customFormat="1" spans="1:8">
      <c r="A1851" s="41"/>
      <c r="B1851" s="41"/>
      <c r="C1851" s="41"/>
      <c r="D1851" s="49" t="str">
        <f>IFERROR(VLOOKUP($C1851,商品分类目录查找!$A:$B,2,0),"-")</f>
        <v>-</v>
      </c>
      <c r="E1851" s="56" t="str">
        <f t="shared" si="113"/>
        <v>-</v>
      </c>
      <c r="F1851" s="49" t="str">
        <f t="shared" si="114"/>
        <v>-</v>
      </c>
      <c r="G1851" s="49" t="str">
        <f t="shared" si="115"/>
        <v>-</v>
      </c>
      <c r="H1851" s="54" t="str">
        <f t="shared" si="116"/>
        <v>请在此位置填入税率</v>
      </c>
    </row>
    <row r="1852" s="40" customFormat="1" spans="1:8">
      <c r="A1852" s="41"/>
      <c r="B1852" s="41"/>
      <c r="C1852" s="41"/>
      <c r="D1852" s="49" t="str">
        <f>IFERROR(VLOOKUP($C1852,商品分类目录查找!$A:$B,2,0),"-")</f>
        <v>-</v>
      </c>
      <c r="E1852" s="56" t="str">
        <f t="shared" si="113"/>
        <v>-</v>
      </c>
      <c r="F1852" s="49" t="str">
        <f t="shared" si="114"/>
        <v>-</v>
      </c>
      <c r="G1852" s="49" t="str">
        <f t="shared" si="115"/>
        <v>-</v>
      </c>
      <c r="H1852" s="54" t="str">
        <f t="shared" si="116"/>
        <v>请在此位置填入税率</v>
      </c>
    </row>
    <row r="1853" s="40" customFormat="1" spans="1:8">
      <c r="A1853" s="41"/>
      <c r="B1853" s="41"/>
      <c r="C1853" s="41"/>
      <c r="D1853" s="49" t="str">
        <f>IFERROR(VLOOKUP($C1853,商品分类目录查找!$A:$B,2,0),"-")</f>
        <v>-</v>
      </c>
      <c r="E1853" s="56" t="str">
        <f t="shared" si="113"/>
        <v>-</v>
      </c>
      <c r="F1853" s="49" t="str">
        <f t="shared" si="114"/>
        <v>-</v>
      </c>
      <c r="G1853" s="49" t="str">
        <f t="shared" si="115"/>
        <v>-</v>
      </c>
      <c r="H1853" s="54" t="str">
        <f t="shared" si="116"/>
        <v>请在此位置填入税率</v>
      </c>
    </row>
    <row r="1854" s="40" customFormat="1" spans="1:8">
      <c r="A1854" s="41"/>
      <c r="B1854" s="41"/>
      <c r="C1854" s="41"/>
      <c r="D1854" s="49" t="str">
        <f>IFERROR(VLOOKUP($C1854,商品分类目录查找!$A:$B,2,0),"-")</f>
        <v>-</v>
      </c>
      <c r="E1854" s="56" t="str">
        <f t="shared" si="113"/>
        <v>-</v>
      </c>
      <c r="F1854" s="49" t="str">
        <f t="shared" si="114"/>
        <v>-</v>
      </c>
      <c r="G1854" s="49" t="str">
        <f t="shared" si="115"/>
        <v>-</v>
      </c>
      <c r="H1854" s="54" t="str">
        <f t="shared" si="116"/>
        <v>请在此位置填入税率</v>
      </c>
    </row>
    <row r="1855" s="40" customFormat="1" spans="1:8">
      <c r="A1855" s="41"/>
      <c r="B1855" s="41"/>
      <c r="C1855" s="41"/>
      <c r="D1855" s="49" t="str">
        <f>IFERROR(VLOOKUP($C1855,商品分类目录查找!$A:$B,2,0),"-")</f>
        <v>-</v>
      </c>
      <c r="E1855" s="56" t="str">
        <f t="shared" si="113"/>
        <v>-</v>
      </c>
      <c r="F1855" s="49" t="str">
        <f t="shared" si="114"/>
        <v>-</v>
      </c>
      <c r="G1855" s="49" t="str">
        <f t="shared" si="115"/>
        <v>-</v>
      </c>
      <c r="H1855" s="54" t="str">
        <f t="shared" si="116"/>
        <v>请在此位置填入税率</v>
      </c>
    </row>
    <row r="1856" s="40" customFormat="1" spans="1:8">
      <c r="A1856" s="41"/>
      <c r="B1856" s="41"/>
      <c r="C1856" s="41"/>
      <c r="D1856" s="49" t="str">
        <f>IFERROR(VLOOKUP($C1856,商品分类目录查找!$A:$B,2,0),"-")</f>
        <v>-</v>
      </c>
      <c r="E1856" s="56" t="str">
        <f t="shared" si="113"/>
        <v>-</v>
      </c>
      <c r="F1856" s="49" t="str">
        <f t="shared" si="114"/>
        <v>-</v>
      </c>
      <c r="G1856" s="49" t="str">
        <f t="shared" si="115"/>
        <v>-</v>
      </c>
      <c r="H1856" s="54" t="str">
        <f t="shared" si="116"/>
        <v>请在此位置填入税率</v>
      </c>
    </row>
    <row r="1857" s="40" customFormat="1" spans="1:8">
      <c r="A1857" s="41"/>
      <c r="B1857" s="41"/>
      <c r="C1857" s="41"/>
      <c r="D1857" s="49" t="str">
        <f>IFERROR(VLOOKUP($C1857,商品分类目录查找!$A:$B,2,0),"-")</f>
        <v>-</v>
      </c>
      <c r="E1857" s="56" t="str">
        <f t="shared" si="113"/>
        <v>-</v>
      </c>
      <c r="F1857" s="49" t="str">
        <f t="shared" si="114"/>
        <v>-</v>
      </c>
      <c r="G1857" s="49" t="str">
        <f t="shared" si="115"/>
        <v>-</v>
      </c>
      <c r="H1857" s="54" t="str">
        <f t="shared" si="116"/>
        <v>请在此位置填入税率</v>
      </c>
    </row>
    <row r="1858" s="40" customFormat="1" spans="1:8">
      <c r="A1858" s="41"/>
      <c r="B1858" s="41"/>
      <c r="C1858" s="41"/>
      <c r="D1858" s="49" t="str">
        <f>IFERROR(VLOOKUP($C1858,商品分类目录查找!$A:$B,2,0),"-")</f>
        <v>-</v>
      </c>
      <c r="E1858" s="56" t="str">
        <f t="shared" ref="E1858:E1921" si="117">LEFT(D1858,4)</f>
        <v>-</v>
      </c>
      <c r="F1858" s="49" t="str">
        <f t="shared" ref="F1858:F1921" si="118">LEFT($D1858,3)</f>
        <v>-</v>
      </c>
      <c r="G1858" s="49" t="str">
        <f t="shared" ref="G1858:G1921" si="119">LEFT($D1858,2)</f>
        <v>-</v>
      </c>
      <c r="H1858" s="54" t="str">
        <f t="shared" si="116"/>
        <v>请在此位置填入税率</v>
      </c>
    </row>
    <row r="1859" s="40" customFormat="1" spans="1:8">
      <c r="A1859" s="41"/>
      <c r="B1859" s="41"/>
      <c r="C1859" s="41"/>
      <c r="D1859" s="49" t="str">
        <f>IFERROR(VLOOKUP($C1859,商品分类目录查找!$A:$B,2,0),"-")</f>
        <v>-</v>
      </c>
      <c r="E1859" s="56" t="str">
        <f t="shared" si="117"/>
        <v>-</v>
      </c>
      <c r="F1859" s="49" t="str">
        <f t="shared" si="118"/>
        <v>-</v>
      </c>
      <c r="G1859" s="49" t="str">
        <f t="shared" si="119"/>
        <v>-</v>
      </c>
      <c r="H1859" s="54" t="str">
        <f t="shared" si="116"/>
        <v>请在此位置填入税率</v>
      </c>
    </row>
    <row r="1860" s="40" customFormat="1" spans="1:8">
      <c r="A1860" s="41"/>
      <c r="B1860" s="41"/>
      <c r="C1860" s="41"/>
      <c r="D1860" s="49" t="str">
        <f>IFERROR(VLOOKUP($C1860,商品分类目录查找!$A:$B,2,0),"-")</f>
        <v>-</v>
      </c>
      <c r="E1860" s="56" t="str">
        <f t="shared" si="117"/>
        <v>-</v>
      </c>
      <c r="F1860" s="49" t="str">
        <f t="shared" si="118"/>
        <v>-</v>
      </c>
      <c r="G1860" s="49" t="str">
        <f t="shared" si="119"/>
        <v>-</v>
      </c>
      <c r="H1860" s="54" t="str">
        <f t="shared" si="116"/>
        <v>请在此位置填入税率</v>
      </c>
    </row>
    <row r="1861" s="40" customFormat="1" spans="1:8">
      <c r="A1861" s="41"/>
      <c r="B1861" s="41"/>
      <c r="C1861" s="41"/>
      <c r="D1861" s="49" t="str">
        <f>IFERROR(VLOOKUP($C1861,商品分类目录查找!$A:$B,2,0),"-")</f>
        <v>-</v>
      </c>
      <c r="E1861" s="56" t="str">
        <f t="shared" si="117"/>
        <v>-</v>
      </c>
      <c r="F1861" s="49" t="str">
        <f t="shared" si="118"/>
        <v>-</v>
      </c>
      <c r="G1861" s="49" t="str">
        <f t="shared" si="119"/>
        <v>-</v>
      </c>
      <c r="H1861" s="54" t="str">
        <f t="shared" si="116"/>
        <v>请在此位置填入税率</v>
      </c>
    </row>
    <row r="1862" s="40" customFormat="1" spans="1:8">
      <c r="A1862" s="41"/>
      <c r="B1862" s="41"/>
      <c r="C1862" s="41"/>
      <c r="D1862" s="49" t="str">
        <f>IFERROR(VLOOKUP($C1862,商品分类目录查找!$A:$B,2,0),"-")</f>
        <v>-</v>
      </c>
      <c r="E1862" s="56" t="str">
        <f t="shared" si="117"/>
        <v>-</v>
      </c>
      <c r="F1862" s="49" t="str">
        <f t="shared" si="118"/>
        <v>-</v>
      </c>
      <c r="G1862" s="49" t="str">
        <f t="shared" si="119"/>
        <v>-</v>
      </c>
      <c r="H1862" s="54" t="str">
        <f t="shared" si="116"/>
        <v>请在此位置填入税率</v>
      </c>
    </row>
    <row r="1863" s="40" customFormat="1" spans="1:8">
      <c r="A1863" s="41"/>
      <c r="B1863" s="41"/>
      <c r="C1863" s="41"/>
      <c r="D1863" s="49" t="str">
        <f>IFERROR(VLOOKUP($C1863,商品分类目录查找!$A:$B,2,0),"-")</f>
        <v>-</v>
      </c>
      <c r="E1863" s="56" t="str">
        <f t="shared" si="117"/>
        <v>-</v>
      </c>
      <c r="F1863" s="49" t="str">
        <f t="shared" si="118"/>
        <v>-</v>
      </c>
      <c r="G1863" s="49" t="str">
        <f t="shared" si="119"/>
        <v>-</v>
      </c>
      <c r="H1863" s="54" t="str">
        <f t="shared" si="116"/>
        <v>请在此位置填入税率</v>
      </c>
    </row>
    <row r="1864" s="40" customFormat="1" spans="1:8">
      <c r="A1864" s="41"/>
      <c r="B1864" s="41"/>
      <c r="C1864" s="41"/>
      <c r="D1864" s="49" t="str">
        <f>IFERROR(VLOOKUP($C1864,商品分类目录查找!$A:$B,2,0),"-")</f>
        <v>-</v>
      </c>
      <c r="E1864" s="56" t="str">
        <f t="shared" si="117"/>
        <v>-</v>
      </c>
      <c r="F1864" s="49" t="str">
        <f t="shared" si="118"/>
        <v>-</v>
      </c>
      <c r="G1864" s="49" t="str">
        <f t="shared" si="119"/>
        <v>-</v>
      </c>
      <c r="H1864" s="54" t="str">
        <f t="shared" si="116"/>
        <v>请在此位置填入税率</v>
      </c>
    </row>
    <row r="1865" s="40" customFormat="1" spans="1:8">
      <c r="A1865" s="41"/>
      <c r="B1865" s="41"/>
      <c r="C1865" s="41"/>
      <c r="D1865" s="49" t="str">
        <f>IFERROR(VLOOKUP($C1865,商品分类目录查找!$A:$B,2,0),"-")</f>
        <v>-</v>
      </c>
      <c r="E1865" s="56" t="str">
        <f t="shared" si="117"/>
        <v>-</v>
      </c>
      <c r="F1865" s="49" t="str">
        <f t="shared" si="118"/>
        <v>-</v>
      </c>
      <c r="G1865" s="49" t="str">
        <f t="shared" si="119"/>
        <v>-</v>
      </c>
      <c r="H1865" s="54" t="str">
        <f t="shared" si="116"/>
        <v>请在此位置填入税率</v>
      </c>
    </row>
    <row r="1866" s="40" customFormat="1" spans="1:8">
      <c r="A1866" s="41"/>
      <c r="B1866" s="41"/>
      <c r="C1866" s="41"/>
      <c r="D1866" s="49" t="str">
        <f>IFERROR(VLOOKUP($C1866,商品分类目录查找!$A:$B,2,0),"-")</f>
        <v>-</v>
      </c>
      <c r="E1866" s="56" t="str">
        <f t="shared" si="117"/>
        <v>-</v>
      </c>
      <c r="F1866" s="49" t="str">
        <f t="shared" si="118"/>
        <v>-</v>
      </c>
      <c r="G1866" s="49" t="str">
        <f t="shared" si="119"/>
        <v>-</v>
      </c>
      <c r="H1866" s="54" t="str">
        <f t="shared" si="116"/>
        <v>请在此位置填入税率</v>
      </c>
    </row>
    <row r="1867" s="40" customFormat="1" spans="1:8">
      <c r="A1867" s="41"/>
      <c r="B1867" s="41"/>
      <c r="C1867" s="41"/>
      <c r="D1867" s="49" t="str">
        <f>IFERROR(VLOOKUP($C1867,商品分类目录查找!$A:$B,2,0),"-")</f>
        <v>-</v>
      </c>
      <c r="E1867" s="56" t="str">
        <f t="shared" si="117"/>
        <v>-</v>
      </c>
      <c r="F1867" s="49" t="str">
        <f t="shared" si="118"/>
        <v>-</v>
      </c>
      <c r="G1867" s="49" t="str">
        <f t="shared" si="119"/>
        <v>-</v>
      </c>
      <c r="H1867" s="54" t="str">
        <f t="shared" si="116"/>
        <v>请在此位置填入税率</v>
      </c>
    </row>
    <row r="1868" s="40" customFormat="1" spans="1:8">
      <c r="A1868" s="41"/>
      <c r="B1868" s="41"/>
      <c r="C1868" s="41"/>
      <c r="D1868" s="49" t="str">
        <f>IFERROR(VLOOKUP($C1868,商品分类目录查找!$A:$B,2,0),"-")</f>
        <v>-</v>
      </c>
      <c r="E1868" s="56" t="str">
        <f t="shared" si="117"/>
        <v>-</v>
      </c>
      <c r="F1868" s="49" t="str">
        <f t="shared" si="118"/>
        <v>-</v>
      </c>
      <c r="G1868" s="49" t="str">
        <f t="shared" si="119"/>
        <v>-</v>
      </c>
      <c r="H1868" s="54" t="str">
        <f t="shared" si="116"/>
        <v>请在此位置填入税率</v>
      </c>
    </row>
    <row r="1869" s="40" customFormat="1" spans="1:8">
      <c r="A1869" s="41"/>
      <c r="B1869" s="41"/>
      <c r="C1869" s="41"/>
      <c r="D1869" s="49" t="str">
        <f>IFERROR(VLOOKUP($C1869,商品分类目录查找!$A:$B,2,0),"-")</f>
        <v>-</v>
      </c>
      <c r="E1869" s="56" t="str">
        <f t="shared" si="117"/>
        <v>-</v>
      </c>
      <c r="F1869" s="49" t="str">
        <f t="shared" si="118"/>
        <v>-</v>
      </c>
      <c r="G1869" s="49" t="str">
        <f t="shared" si="119"/>
        <v>-</v>
      </c>
      <c r="H1869" s="54" t="str">
        <f t="shared" si="116"/>
        <v>请在此位置填入税率</v>
      </c>
    </row>
    <row r="1870" s="40" customFormat="1" spans="1:8">
      <c r="A1870" s="41"/>
      <c r="B1870" s="41"/>
      <c r="C1870" s="41"/>
      <c r="D1870" s="49" t="str">
        <f>IFERROR(VLOOKUP($C1870,商品分类目录查找!$A:$B,2,0),"-")</f>
        <v>-</v>
      </c>
      <c r="E1870" s="56" t="str">
        <f t="shared" si="117"/>
        <v>-</v>
      </c>
      <c r="F1870" s="49" t="str">
        <f t="shared" si="118"/>
        <v>-</v>
      </c>
      <c r="G1870" s="49" t="str">
        <f t="shared" si="119"/>
        <v>-</v>
      </c>
      <c r="H1870" s="54" t="str">
        <f t="shared" si="116"/>
        <v>请在此位置填入税率</v>
      </c>
    </row>
    <row r="1871" s="40" customFormat="1" spans="1:8">
      <c r="A1871" s="41"/>
      <c r="B1871" s="41"/>
      <c r="C1871" s="41"/>
      <c r="D1871" s="49" t="str">
        <f>IFERROR(VLOOKUP($C1871,商品分类目录查找!$A:$B,2,0),"-")</f>
        <v>-</v>
      </c>
      <c r="E1871" s="56" t="str">
        <f t="shared" si="117"/>
        <v>-</v>
      </c>
      <c r="F1871" s="49" t="str">
        <f t="shared" si="118"/>
        <v>-</v>
      </c>
      <c r="G1871" s="49" t="str">
        <f t="shared" si="119"/>
        <v>-</v>
      </c>
      <c r="H1871" s="54" t="str">
        <f t="shared" ref="H1871:H1934" si="120">IF(B1871="","请在此位置填入税率","-")</f>
        <v>请在此位置填入税率</v>
      </c>
    </row>
    <row r="1872" s="40" customFormat="1" spans="1:8">
      <c r="A1872" s="41"/>
      <c r="B1872" s="41"/>
      <c r="C1872" s="41"/>
      <c r="D1872" s="49" t="str">
        <f>IFERROR(VLOOKUP($C1872,商品分类目录查找!$A:$B,2,0),"-")</f>
        <v>-</v>
      </c>
      <c r="E1872" s="56" t="str">
        <f t="shared" si="117"/>
        <v>-</v>
      </c>
      <c r="F1872" s="49" t="str">
        <f t="shared" si="118"/>
        <v>-</v>
      </c>
      <c r="G1872" s="49" t="str">
        <f t="shared" si="119"/>
        <v>-</v>
      </c>
      <c r="H1872" s="54" t="str">
        <f t="shared" si="120"/>
        <v>请在此位置填入税率</v>
      </c>
    </row>
    <row r="1873" s="40" customFormat="1" spans="1:8">
      <c r="A1873" s="41"/>
      <c r="B1873" s="41"/>
      <c r="C1873" s="41"/>
      <c r="D1873" s="49" t="str">
        <f>IFERROR(VLOOKUP($C1873,商品分类目录查找!$A:$B,2,0),"-")</f>
        <v>-</v>
      </c>
      <c r="E1873" s="56" t="str">
        <f t="shared" si="117"/>
        <v>-</v>
      </c>
      <c r="F1873" s="49" t="str">
        <f t="shared" si="118"/>
        <v>-</v>
      </c>
      <c r="G1873" s="49" t="str">
        <f t="shared" si="119"/>
        <v>-</v>
      </c>
      <c r="H1873" s="54" t="str">
        <f t="shared" si="120"/>
        <v>请在此位置填入税率</v>
      </c>
    </row>
    <row r="1874" s="40" customFormat="1" spans="1:8">
      <c r="A1874" s="41"/>
      <c r="B1874" s="41"/>
      <c r="C1874" s="41"/>
      <c r="D1874" s="49" t="str">
        <f>IFERROR(VLOOKUP($C1874,商品分类目录查找!$A:$B,2,0),"-")</f>
        <v>-</v>
      </c>
      <c r="E1874" s="56" t="str">
        <f t="shared" si="117"/>
        <v>-</v>
      </c>
      <c r="F1874" s="49" t="str">
        <f t="shared" si="118"/>
        <v>-</v>
      </c>
      <c r="G1874" s="49" t="str">
        <f t="shared" si="119"/>
        <v>-</v>
      </c>
      <c r="H1874" s="54" t="str">
        <f t="shared" si="120"/>
        <v>请在此位置填入税率</v>
      </c>
    </row>
    <row r="1875" s="40" customFormat="1" spans="1:8">
      <c r="A1875" s="41"/>
      <c r="B1875" s="41"/>
      <c r="C1875" s="41"/>
      <c r="D1875" s="49" t="str">
        <f>IFERROR(VLOOKUP($C1875,商品分类目录查找!$A:$B,2,0),"-")</f>
        <v>-</v>
      </c>
      <c r="E1875" s="56" t="str">
        <f t="shared" si="117"/>
        <v>-</v>
      </c>
      <c r="F1875" s="49" t="str">
        <f t="shared" si="118"/>
        <v>-</v>
      </c>
      <c r="G1875" s="49" t="str">
        <f t="shared" si="119"/>
        <v>-</v>
      </c>
      <c r="H1875" s="54" t="str">
        <f t="shared" si="120"/>
        <v>请在此位置填入税率</v>
      </c>
    </row>
    <row r="1876" s="40" customFormat="1" spans="1:8">
      <c r="A1876" s="41"/>
      <c r="B1876" s="41"/>
      <c r="C1876" s="41"/>
      <c r="D1876" s="49" t="str">
        <f>IFERROR(VLOOKUP($C1876,商品分类目录查找!$A:$B,2,0),"-")</f>
        <v>-</v>
      </c>
      <c r="E1876" s="56" t="str">
        <f t="shared" si="117"/>
        <v>-</v>
      </c>
      <c r="F1876" s="49" t="str">
        <f t="shared" si="118"/>
        <v>-</v>
      </c>
      <c r="G1876" s="49" t="str">
        <f t="shared" si="119"/>
        <v>-</v>
      </c>
      <c r="H1876" s="54" t="str">
        <f t="shared" si="120"/>
        <v>请在此位置填入税率</v>
      </c>
    </row>
    <row r="1877" s="40" customFormat="1" spans="1:8">
      <c r="A1877" s="41"/>
      <c r="B1877" s="41"/>
      <c r="C1877" s="41"/>
      <c r="D1877" s="49" t="str">
        <f>IFERROR(VLOOKUP($C1877,商品分类目录查找!$A:$B,2,0),"-")</f>
        <v>-</v>
      </c>
      <c r="E1877" s="56" t="str">
        <f t="shared" si="117"/>
        <v>-</v>
      </c>
      <c r="F1877" s="49" t="str">
        <f t="shared" si="118"/>
        <v>-</v>
      </c>
      <c r="G1877" s="49" t="str">
        <f t="shared" si="119"/>
        <v>-</v>
      </c>
      <c r="H1877" s="54" t="str">
        <f t="shared" si="120"/>
        <v>请在此位置填入税率</v>
      </c>
    </row>
    <row r="1878" s="40" customFormat="1" spans="1:8">
      <c r="A1878" s="41"/>
      <c r="B1878" s="41"/>
      <c r="C1878" s="41"/>
      <c r="D1878" s="49" t="str">
        <f>IFERROR(VLOOKUP($C1878,商品分类目录查找!$A:$B,2,0),"-")</f>
        <v>-</v>
      </c>
      <c r="E1878" s="56" t="str">
        <f t="shared" si="117"/>
        <v>-</v>
      </c>
      <c r="F1878" s="49" t="str">
        <f t="shared" si="118"/>
        <v>-</v>
      </c>
      <c r="G1878" s="49" t="str">
        <f t="shared" si="119"/>
        <v>-</v>
      </c>
      <c r="H1878" s="54" t="str">
        <f t="shared" si="120"/>
        <v>请在此位置填入税率</v>
      </c>
    </row>
    <row r="1879" s="40" customFormat="1" spans="1:8">
      <c r="A1879" s="41"/>
      <c r="B1879" s="41"/>
      <c r="C1879" s="41"/>
      <c r="D1879" s="49" t="str">
        <f>IFERROR(VLOOKUP($C1879,商品分类目录查找!$A:$B,2,0),"-")</f>
        <v>-</v>
      </c>
      <c r="E1879" s="56" t="str">
        <f t="shared" si="117"/>
        <v>-</v>
      </c>
      <c r="F1879" s="49" t="str">
        <f t="shared" si="118"/>
        <v>-</v>
      </c>
      <c r="G1879" s="49" t="str">
        <f t="shared" si="119"/>
        <v>-</v>
      </c>
      <c r="H1879" s="54" t="str">
        <f t="shared" si="120"/>
        <v>请在此位置填入税率</v>
      </c>
    </row>
    <row r="1880" s="40" customFormat="1" spans="1:8">
      <c r="A1880" s="41"/>
      <c r="B1880" s="41"/>
      <c r="C1880" s="41"/>
      <c r="D1880" s="49" t="str">
        <f>IFERROR(VLOOKUP($C1880,商品分类目录查找!$A:$B,2,0),"-")</f>
        <v>-</v>
      </c>
      <c r="E1880" s="56" t="str">
        <f t="shared" si="117"/>
        <v>-</v>
      </c>
      <c r="F1880" s="49" t="str">
        <f t="shared" si="118"/>
        <v>-</v>
      </c>
      <c r="G1880" s="49" t="str">
        <f t="shared" si="119"/>
        <v>-</v>
      </c>
      <c r="H1880" s="54" t="str">
        <f t="shared" si="120"/>
        <v>请在此位置填入税率</v>
      </c>
    </row>
    <row r="1881" s="40" customFormat="1" spans="1:8">
      <c r="A1881" s="41"/>
      <c r="B1881" s="41"/>
      <c r="C1881" s="41"/>
      <c r="D1881" s="49" t="str">
        <f>IFERROR(VLOOKUP($C1881,商品分类目录查找!$A:$B,2,0),"-")</f>
        <v>-</v>
      </c>
      <c r="E1881" s="56" t="str">
        <f t="shared" si="117"/>
        <v>-</v>
      </c>
      <c r="F1881" s="49" t="str">
        <f t="shared" si="118"/>
        <v>-</v>
      </c>
      <c r="G1881" s="49" t="str">
        <f t="shared" si="119"/>
        <v>-</v>
      </c>
      <c r="H1881" s="54" t="str">
        <f t="shared" si="120"/>
        <v>请在此位置填入税率</v>
      </c>
    </row>
    <row r="1882" s="40" customFormat="1" spans="1:8">
      <c r="A1882" s="41"/>
      <c r="B1882" s="41"/>
      <c r="C1882" s="41"/>
      <c r="D1882" s="49" t="str">
        <f>IFERROR(VLOOKUP($C1882,商品分类目录查找!$A:$B,2,0),"-")</f>
        <v>-</v>
      </c>
      <c r="E1882" s="56" t="str">
        <f t="shared" si="117"/>
        <v>-</v>
      </c>
      <c r="F1882" s="49" t="str">
        <f t="shared" si="118"/>
        <v>-</v>
      </c>
      <c r="G1882" s="49" t="str">
        <f t="shared" si="119"/>
        <v>-</v>
      </c>
      <c r="H1882" s="54" t="str">
        <f t="shared" si="120"/>
        <v>请在此位置填入税率</v>
      </c>
    </row>
    <row r="1883" s="40" customFormat="1" spans="1:8">
      <c r="A1883" s="41"/>
      <c r="B1883" s="41"/>
      <c r="C1883" s="41"/>
      <c r="D1883" s="49" t="str">
        <f>IFERROR(VLOOKUP($C1883,商品分类目录查找!$A:$B,2,0),"-")</f>
        <v>-</v>
      </c>
      <c r="E1883" s="56" t="str">
        <f t="shared" si="117"/>
        <v>-</v>
      </c>
      <c r="F1883" s="49" t="str">
        <f t="shared" si="118"/>
        <v>-</v>
      </c>
      <c r="G1883" s="49" t="str">
        <f t="shared" si="119"/>
        <v>-</v>
      </c>
      <c r="H1883" s="54" t="str">
        <f t="shared" si="120"/>
        <v>请在此位置填入税率</v>
      </c>
    </row>
    <row r="1884" s="40" customFormat="1" spans="1:8">
      <c r="A1884" s="41"/>
      <c r="B1884" s="41"/>
      <c r="C1884" s="41"/>
      <c r="D1884" s="49" t="str">
        <f>IFERROR(VLOOKUP($C1884,商品分类目录查找!$A:$B,2,0),"-")</f>
        <v>-</v>
      </c>
      <c r="E1884" s="56" t="str">
        <f t="shared" si="117"/>
        <v>-</v>
      </c>
      <c r="F1884" s="49" t="str">
        <f t="shared" si="118"/>
        <v>-</v>
      </c>
      <c r="G1884" s="49" t="str">
        <f t="shared" si="119"/>
        <v>-</v>
      </c>
      <c r="H1884" s="54" t="str">
        <f t="shared" si="120"/>
        <v>请在此位置填入税率</v>
      </c>
    </row>
    <row r="1885" s="40" customFormat="1" spans="1:8">
      <c r="A1885" s="41"/>
      <c r="B1885" s="41"/>
      <c r="C1885" s="41"/>
      <c r="D1885" s="49" t="str">
        <f>IFERROR(VLOOKUP($C1885,商品分类目录查找!$A:$B,2,0),"-")</f>
        <v>-</v>
      </c>
      <c r="E1885" s="56" t="str">
        <f t="shared" si="117"/>
        <v>-</v>
      </c>
      <c r="F1885" s="49" t="str">
        <f t="shared" si="118"/>
        <v>-</v>
      </c>
      <c r="G1885" s="49" t="str">
        <f t="shared" si="119"/>
        <v>-</v>
      </c>
      <c r="H1885" s="54" t="str">
        <f t="shared" si="120"/>
        <v>请在此位置填入税率</v>
      </c>
    </row>
    <row r="1886" s="40" customFormat="1" spans="1:8">
      <c r="A1886" s="41"/>
      <c r="B1886" s="41"/>
      <c r="C1886" s="41"/>
      <c r="D1886" s="49" t="str">
        <f>IFERROR(VLOOKUP($C1886,商品分类目录查找!$A:$B,2,0),"-")</f>
        <v>-</v>
      </c>
      <c r="E1886" s="56" t="str">
        <f t="shared" si="117"/>
        <v>-</v>
      </c>
      <c r="F1886" s="49" t="str">
        <f t="shared" si="118"/>
        <v>-</v>
      </c>
      <c r="G1886" s="49" t="str">
        <f t="shared" si="119"/>
        <v>-</v>
      </c>
      <c r="H1886" s="54" t="str">
        <f t="shared" si="120"/>
        <v>请在此位置填入税率</v>
      </c>
    </row>
    <row r="1887" s="40" customFormat="1" spans="1:8">
      <c r="A1887" s="41"/>
      <c r="B1887" s="41"/>
      <c r="C1887" s="41"/>
      <c r="D1887" s="49" t="str">
        <f>IFERROR(VLOOKUP($C1887,商品分类目录查找!$A:$B,2,0),"-")</f>
        <v>-</v>
      </c>
      <c r="E1887" s="56" t="str">
        <f t="shared" si="117"/>
        <v>-</v>
      </c>
      <c r="F1887" s="49" t="str">
        <f t="shared" si="118"/>
        <v>-</v>
      </c>
      <c r="G1887" s="49" t="str">
        <f t="shared" si="119"/>
        <v>-</v>
      </c>
      <c r="H1887" s="54" t="str">
        <f t="shared" si="120"/>
        <v>请在此位置填入税率</v>
      </c>
    </row>
    <row r="1888" s="40" customFormat="1" spans="1:8">
      <c r="A1888" s="41"/>
      <c r="B1888" s="41"/>
      <c r="C1888" s="41"/>
      <c r="D1888" s="49" t="str">
        <f>IFERROR(VLOOKUP($C1888,商品分类目录查找!$A:$B,2,0),"-")</f>
        <v>-</v>
      </c>
      <c r="E1888" s="56" t="str">
        <f t="shared" si="117"/>
        <v>-</v>
      </c>
      <c r="F1888" s="49" t="str">
        <f t="shared" si="118"/>
        <v>-</v>
      </c>
      <c r="G1888" s="49" t="str">
        <f t="shared" si="119"/>
        <v>-</v>
      </c>
      <c r="H1888" s="54" t="str">
        <f t="shared" si="120"/>
        <v>请在此位置填入税率</v>
      </c>
    </row>
    <row r="1889" s="40" customFormat="1" spans="1:8">
      <c r="A1889" s="41"/>
      <c r="B1889" s="41"/>
      <c r="C1889" s="41"/>
      <c r="D1889" s="49" t="str">
        <f>IFERROR(VLOOKUP($C1889,商品分类目录查找!$A:$B,2,0),"-")</f>
        <v>-</v>
      </c>
      <c r="E1889" s="56" t="str">
        <f t="shared" si="117"/>
        <v>-</v>
      </c>
      <c r="F1889" s="49" t="str">
        <f t="shared" si="118"/>
        <v>-</v>
      </c>
      <c r="G1889" s="49" t="str">
        <f t="shared" si="119"/>
        <v>-</v>
      </c>
      <c r="H1889" s="54" t="str">
        <f t="shared" si="120"/>
        <v>请在此位置填入税率</v>
      </c>
    </row>
    <row r="1890" s="40" customFormat="1" spans="1:8">
      <c r="A1890" s="41"/>
      <c r="B1890" s="41"/>
      <c r="C1890" s="41"/>
      <c r="D1890" s="49" t="str">
        <f>IFERROR(VLOOKUP($C1890,商品分类目录查找!$A:$B,2,0),"-")</f>
        <v>-</v>
      </c>
      <c r="E1890" s="56" t="str">
        <f t="shared" si="117"/>
        <v>-</v>
      </c>
      <c r="F1890" s="49" t="str">
        <f t="shared" si="118"/>
        <v>-</v>
      </c>
      <c r="G1890" s="49" t="str">
        <f t="shared" si="119"/>
        <v>-</v>
      </c>
      <c r="H1890" s="54" t="str">
        <f t="shared" si="120"/>
        <v>请在此位置填入税率</v>
      </c>
    </row>
    <row r="1891" s="40" customFormat="1" spans="1:8">
      <c r="A1891" s="41"/>
      <c r="B1891" s="41"/>
      <c r="C1891" s="41"/>
      <c r="D1891" s="49" t="str">
        <f>IFERROR(VLOOKUP($C1891,商品分类目录查找!$A:$B,2,0),"-")</f>
        <v>-</v>
      </c>
      <c r="E1891" s="56" t="str">
        <f t="shared" si="117"/>
        <v>-</v>
      </c>
      <c r="F1891" s="49" t="str">
        <f t="shared" si="118"/>
        <v>-</v>
      </c>
      <c r="G1891" s="49" t="str">
        <f t="shared" si="119"/>
        <v>-</v>
      </c>
      <c r="H1891" s="54" t="str">
        <f t="shared" si="120"/>
        <v>请在此位置填入税率</v>
      </c>
    </row>
    <row r="1892" s="40" customFormat="1" spans="1:8">
      <c r="A1892" s="41"/>
      <c r="B1892" s="41"/>
      <c r="C1892" s="41"/>
      <c r="D1892" s="49" t="str">
        <f>IFERROR(VLOOKUP($C1892,商品分类目录查找!$A:$B,2,0),"-")</f>
        <v>-</v>
      </c>
      <c r="E1892" s="56" t="str">
        <f t="shared" si="117"/>
        <v>-</v>
      </c>
      <c r="F1892" s="49" t="str">
        <f t="shared" si="118"/>
        <v>-</v>
      </c>
      <c r="G1892" s="49" t="str">
        <f t="shared" si="119"/>
        <v>-</v>
      </c>
      <c r="H1892" s="54" t="str">
        <f t="shared" si="120"/>
        <v>请在此位置填入税率</v>
      </c>
    </row>
    <row r="1893" s="40" customFormat="1" spans="1:8">
      <c r="A1893" s="41"/>
      <c r="B1893" s="41"/>
      <c r="C1893" s="41"/>
      <c r="D1893" s="49" t="str">
        <f>IFERROR(VLOOKUP($C1893,商品分类目录查找!$A:$B,2,0),"-")</f>
        <v>-</v>
      </c>
      <c r="E1893" s="56" t="str">
        <f t="shared" si="117"/>
        <v>-</v>
      </c>
      <c r="F1893" s="49" t="str">
        <f t="shared" si="118"/>
        <v>-</v>
      </c>
      <c r="G1893" s="49" t="str">
        <f t="shared" si="119"/>
        <v>-</v>
      </c>
      <c r="H1893" s="54" t="str">
        <f t="shared" si="120"/>
        <v>请在此位置填入税率</v>
      </c>
    </row>
    <row r="1894" s="40" customFormat="1" spans="1:8">
      <c r="A1894" s="41"/>
      <c r="B1894" s="41"/>
      <c r="C1894" s="41"/>
      <c r="D1894" s="49" t="str">
        <f>IFERROR(VLOOKUP($C1894,商品分类目录查找!$A:$B,2,0),"-")</f>
        <v>-</v>
      </c>
      <c r="E1894" s="56" t="str">
        <f t="shared" si="117"/>
        <v>-</v>
      </c>
      <c r="F1894" s="49" t="str">
        <f t="shared" si="118"/>
        <v>-</v>
      </c>
      <c r="G1894" s="49" t="str">
        <f t="shared" si="119"/>
        <v>-</v>
      </c>
      <c r="H1894" s="54" t="str">
        <f t="shared" si="120"/>
        <v>请在此位置填入税率</v>
      </c>
    </row>
    <row r="1895" s="40" customFormat="1" spans="1:8">
      <c r="A1895" s="41"/>
      <c r="B1895" s="41"/>
      <c r="C1895" s="41"/>
      <c r="D1895" s="49" t="str">
        <f>IFERROR(VLOOKUP($C1895,商品分类目录查找!$A:$B,2,0),"-")</f>
        <v>-</v>
      </c>
      <c r="E1895" s="56" t="str">
        <f t="shared" si="117"/>
        <v>-</v>
      </c>
      <c r="F1895" s="49" t="str">
        <f t="shared" si="118"/>
        <v>-</v>
      </c>
      <c r="G1895" s="49" t="str">
        <f t="shared" si="119"/>
        <v>-</v>
      </c>
      <c r="H1895" s="54" t="str">
        <f t="shared" si="120"/>
        <v>请在此位置填入税率</v>
      </c>
    </row>
    <row r="1896" s="40" customFormat="1" spans="1:8">
      <c r="A1896" s="41"/>
      <c r="B1896" s="41"/>
      <c r="C1896" s="41"/>
      <c r="D1896" s="49" t="str">
        <f>IFERROR(VLOOKUP($C1896,商品分类目录查找!$A:$B,2,0),"-")</f>
        <v>-</v>
      </c>
      <c r="E1896" s="56" t="str">
        <f t="shared" si="117"/>
        <v>-</v>
      </c>
      <c r="F1896" s="49" t="str">
        <f t="shared" si="118"/>
        <v>-</v>
      </c>
      <c r="G1896" s="49" t="str">
        <f t="shared" si="119"/>
        <v>-</v>
      </c>
      <c r="H1896" s="54" t="str">
        <f t="shared" si="120"/>
        <v>请在此位置填入税率</v>
      </c>
    </row>
    <row r="1897" s="40" customFormat="1" spans="1:8">
      <c r="A1897" s="41"/>
      <c r="B1897" s="41"/>
      <c r="C1897" s="41"/>
      <c r="D1897" s="49" t="str">
        <f>IFERROR(VLOOKUP($C1897,商品分类目录查找!$A:$B,2,0),"-")</f>
        <v>-</v>
      </c>
      <c r="E1897" s="56" t="str">
        <f t="shared" si="117"/>
        <v>-</v>
      </c>
      <c r="F1897" s="49" t="str">
        <f t="shared" si="118"/>
        <v>-</v>
      </c>
      <c r="G1897" s="49" t="str">
        <f t="shared" si="119"/>
        <v>-</v>
      </c>
      <c r="H1897" s="54" t="str">
        <f t="shared" si="120"/>
        <v>请在此位置填入税率</v>
      </c>
    </row>
    <row r="1898" s="40" customFormat="1" spans="1:8">
      <c r="A1898" s="41"/>
      <c r="B1898" s="41"/>
      <c r="C1898" s="41"/>
      <c r="D1898" s="49" t="str">
        <f>IFERROR(VLOOKUP($C1898,商品分类目录查找!$A:$B,2,0),"-")</f>
        <v>-</v>
      </c>
      <c r="E1898" s="56" t="str">
        <f t="shared" si="117"/>
        <v>-</v>
      </c>
      <c r="F1898" s="49" t="str">
        <f t="shared" si="118"/>
        <v>-</v>
      </c>
      <c r="G1898" s="49" t="str">
        <f t="shared" si="119"/>
        <v>-</v>
      </c>
      <c r="H1898" s="54" t="str">
        <f t="shared" si="120"/>
        <v>请在此位置填入税率</v>
      </c>
    </row>
    <row r="1899" s="40" customFormat="1" spans="1:8">
      <c r="A1899" s="41"/>
      <c r="B1899" s="41"/>
      <c r="C1899" s="41"/>
      <c r="D1899" s="49" t="str">
        <f>IFERROR(VLOOKUP($C1899,商品分类目录查找!$A:$B,2,0),"-")</f>
        <v>-</v>
      </c>
      <c r="E1899" s="56" t="str">
        <f t="shared" si="117"/>
        <v>-</v>
      </c>
      <c r="F1899" s="49" t="str">
        <f t="shared" si="118"/>
        <v>-</v>
      </c>
      <c r="G1899" s="49" t="str">
        <f t="shared" si="119"/>
        <v>-</v>
      </c>
      <c r="H1899" s="54" t="str">
        <f t="shared" si="120"/>
        <v>请在此位置填入税率</v>
      </c>
    </row>
    <row r="1900" s="40" customFormat="1" spans="1:8">
      <c r="A1900" s="41"/>
      <c r="B1900" s="41"/>
      <c r="C1900" s="41"/>
      <c r="D1900" s="49" t="str">
        <f>IFERROR(VLOOKUP($C1900,商品分类目录查找!$A:$B,2,0),"-")</f>
        <v>-</v>
      </c>
      <c r="E1900" s="56" t="str">
        <f t="shared" si="117"/>
        <v>-</v>
      </c>
      <c r="F1900" s="49" t="str">
        <f t="shared" si="118"/>
        <v>-</v>
      </c>
      <c r="G1900" s="49" t="str">
        <f t="shared" si="119"/>
        <v>-</v>
      </c>
      <c r="H1900" s="54" t="str">
        <f t="shared" si="120"/>
        <v>请在此位置填入税率</v>
      </c>
    </row>
    <row r="1901" s="40" customFormat="1" spans="1:8">
      <c r="A1901" s="41"/>
      <c r="B1901" s="41"/>
      <c r="C1901" s="41"/>
      <c r="D1901" s="49" t="str">
        <f>IFERROR(VLOOKUP($C1901,商品分类目录查找!$A:$B,2,0),"-")</f>
        <v>-</v>
      </c>
      <c r="E1901" s="56" t="str">
        <f t="shared" si="117"/>
        <v>-</v>
      </c>
      <c r="F1901" s="49" t="str">
        <f t="shared" si="118"/>
        <v>-</v>
      </c>
      <c r="G1901" s="49" t="str">
        <f t="shared" si="119"/>
        <v>-</v>
      </c>
      <c r="H1901" s="54" t="str">
        <f t="shared" si="120"/>
        <v>请在此位置填入税率</v>
      </c>
    </row>
    <row r="1902" s="40" customFormat="1" spans="1:8">
      <c r="A1902" s="41"/>
      <c r="B1902" s="41"/>
      <c r="C1902" s="41"/>
      <c r="D1902" s="49" t="str">
        <f>IFERROR(VLOOKUP($C1902,商品分类目录查找!$A:$B,2,0),"-")</f>
        <v>-</v>
      </c>
      <c r="E1902" s="56" t="str">
        <f t="shared" si="117"/>
        <v>-</v>
      </c>
      <c r="F1902" s="49" t="str">
        <f t="shared" si="118"/>
        <v>-</v>
      </c>
      <c r="G1902" s="49" t="str">
        <f t="shared" si="119"/>
        <v>-</v>
      </c>
      <c r="H1902" s="54" t="str">
        <f t="shared" si="120"/>
        <v>请在此位置填入税率</v>
      </c>
    </row>
    <row r="1903" s="40" customFormat="1" spans="1:8">
      <c r="A1903" s="41"/>
      <c r="B1903" s="41"/>
      <c r="C1903" s="41"/>
      <c r="D1903" s="49" t="str">
        <f>IFERROR(VLOOKUP($C1903,商品分类目录查找!$A:$B,2,0),"-")</f>
        <v>-</v>
      </c>
      <c r="E1903" s="56" t="str">
        <f t="shared" si="117"/>
        <v>-</v>
      </c>
      <c r="F1903" s="49" t="str">
        <f t="shared" si="118"/>
        <v>-</v>
      </c>
      <c r="G1903" s="49" t="str">
        <f t="shared" si="119"/>
        <v>-</v>
      </c>
      <c r="H1903" s="54" t="str">
        <f t="shared" si="120"/>
        <v>请在此位置填入税率</v>
      </c>
    </row>
    <row r="1904" s="40" customFormat="1" spans="1:8">
      <c r="A1904" s="41"/>
      <c r="B1904" s="41"/>
      <c r="C1904" s="41"/>
      <c r="D1904" s="49" t="str">
        <f>IFERROR(VLOOKUP($C1904,商品分类目录查找!$A:$B,2,0),"-")</f>
        <v>-</v>
      </c>
      <c r="E1904" s="56" t="str">
        <f t="shared" si="117"/>
        <v>-</v>
      </c>
      <c r="F1904" s="49" t="str">
        <f t="shared" si="118"/>
        <v>-</v>
      </c>
      <c r="G1904" s="49" t="str">
        <f t="shared" si="119"/>
        <v>-</v>
      </c>
      <c r="H1904" s="54" t="str">
        <f t="shared" si="120"/>
        <v>请在此位置填入税率</v>
      </c>
    </row>
    <row r="1905" s="40" customFormat="1" spans="1:8">
      <c r="A1905" s="41"/>
      <c r="B1905" s="41"/>
      <c r="C1905" s="41"/>
      <c r="D1905" s="49" t="str">
        <f>IFERROR(VLOOKUP($C1905,商品分类目录查找!$A:$B,2,0),"-")</f>
        <v>-</v>
      </c>
      <c r="E1905" s="56" t="str">
        <f t="shared" si="117"/>
        <v>-</v>
      </c>
      <c r="F1905" s="49" t="str">
        <f t="shared" si="118"/>
        <v>-</v>
      </c>
      <c r="G1905" s="49" t="str">
        <f t="shared" si="119"/>
        <v>-</v>
      </c>
      <c r="H1905" s="54" t="str">
        <f t="shared" si="120"/>
        <v>请在此位置填入税率</v>
      </c>
    </row>
    <row r="1906" s="40" customFormat="1" spans="1:8">
      <c r="A1906" s="41"/>
      <c r="B1906" s="41"/>
      <c r="C1906" s="41"/>
      <c r="D1906" s="49" t="str">
        <f>IFERROR(VLOOKUP($C1906,商品分类目录查找!$A:$B,2,0),"-")</f>
        <v>-</v>
      </c>
      <c r="E1906" s="56" t="str">
        <f t="shared" si="117"/>
        <v>-</v>
      </c>
      <c r="F1906" s="49" t="str">
        <f t="shared" si="118"/>
        <v>-</v>
      </c>
      <c r="G1906" s="49" t="str">
        <f t="shared" si="119"/>
        <v>-</v>
      </c>
      <c r="H1906" s="54" t="str">
        <f t="shared" si="120"/>
        <v>请在此位置填入税率</v>
      </c>
    </row>
    <row r="1907" s="40" customFormat="1" spans="1:8">
      <c r="A1907" s="41"/>
      <c r="B1907" s="41"/>
      <c r="C1907" s="41"/>
      <c r="D1907" s="49" t="str">
        <f>IFERROR(VLOOKUP($C1907,商品分类目录查找!$A:$B,2,0),"-")</f>
        <v>-</v>
      </c>
      <c r="E1907" s="56" t="str">
        <f t="shared" si="117"/>
        <v>-</v>
      </c>
      <c r="F1907" s="49" t="str">
        <f t="shared" si="118"/>
        <v>-</v>
      </c>
      <c r="G1907" s="49" t="str">
        <f t="shared" si="119"/>
        <v>-</v>
      </c>
      <c r="H1907" s="54" t="str">
        <f t="shared" si="120"/>
        <v>请在此位置填入税率</v>
      </c>
    </row>
    <row r="1908" s="40" customFormat="1" spans="1:8">
      <c r="A1908" s="41"/>
      <c r="B1908" s="41"/>
      <c r="C1908" s="41"/>
      <c r="D1908" s="49" t="str">
        <f>IFERROR(VLOOKUP($C1908,商品分类目录查找!$A:$B,2,0),"-")</f>
        <v>-</v>
      </c>
      <c r="E1908" s="56" t="str">
        <f t="shared" si="117"/>
        <v>-</v>
      </c>
      <c r="F1908" s="49" t="str">
        <f t="shared" si="118"/>
        <v>-</v>
      </c>
      <c r="G1908" s="49" t="str">
        <f t="shared" si="119"/>
        <v>-</v>
      </c>
      <c r="H1908" s="54" t="str">
        <f t="shared" si="120"/>
        <v>请在此位置填入税率</v>
      </c>
    </row>
    <row r="1909" s="40" customFormat="1" spans="1:8">
      <c r="A1909" s="41"/>
      <c r="B1909" s="41"/>
      <c r="C1909" s="41"/>
      <c r="D1909" s="49" t="str">
        <f>IFERROR(VLOOKUP($C1909,商品分类目录查找!$A:$B,2,0),"-")</f>
        <v>-</v>
      </c>
      <c r="E1909" s="56" t="str">
        <f t="shared" si="117"/>
        <v>-</v>
      </c>
      <c r="F1909" s="49" t="str">
        <f t="shared" si="118"/>
        <v>-</v>
      </c>
      <c r="G1909" s="49" t="str">
        <f t="shared" si="119"/>
        <v>-</v>
      </c>
      <c r="H1909" s="54" t="str">
        <f t="shared" si="120"/>
        <v>请在此位置填入税率</v>
      </c>
    </row>
    <row r="1910" s="40" customFormat="1" spans="1:8">
      <c r="A1910" s="41"/>
      <c r="B1910" s="41"/>
      <c r="C1910" s="41"/>
      <c r="D1910" s="49" t="str">
        <f>IFERROR(VLOOKUP($C1910,商品分类目录查找!$A:$B,2,0),"-")</f>
        <v>-</v>
      </c>
      <c r="E1910" s="56" t="str">
        <f t="shared" si="117"/>
        <v>-</v>
      </c>
      <c r="F1910" s="49" t="str">
        <f t="shared" si="118"/>
        <v>-</v>
      </c>
      <c r="G1910" s="49" t="str">
        <f t="shared" si="119"/>
        <v>-</v>
      </c>
      <c r="H1910" s="54" t="str">
        <f t="shared" si="120"/>
        <v>请在此位置填入税率</v>
      </c>
    </row>
    <row r="1911" s="40" customFormat="1" spans="1:8">
      <c r="A1911" s="41"/>
      <c r="B1911" s="41"/>
      <c r="C1911" s="41"/>
      <c r="D1911" s="49" t="str">
        <f>IFERROR(VLOOKUP($C1911,商品分类目录查找!$A:$B,2,0),"-")</f>
        <v>-</v>
      </c>
      <c r="E1911" s="56" t="str">
        <f t="shared" si="117"/>
        <v>-</v>
      </c>
      <c r="F1911" s="49" t="str">
        <f t="shared" si="118"/>
        <v>-</v>
      </c>
      <c r="G1911" s="49" t="str">
        <f t="shared" si="119"/>
        <v>-</v>
      </c>
      <c r="H1911" s="54" t="str">
        <f t="shared" si="120"/>
        <v>请在此位置填入税率</v>
      </c>
    </row>
    <row r="1912" s="40" customFormat="1" spans="1:8">
      <c r="A1912" s="41"/>
      <c r="B1912" s="41"/>
      <c r="C1912" s="41"/>
      <c r="D1912" s="49" t="str">
        <f>IFERROR(VLOOKUP($C1912,商品分类目录查找!$A:$B,2,0),"-")</f>
        <v>-</v>
      </c>
      <c r="E1912" s="56" t="str">
        <f t="shared" si="117"/>
        <v>-</v>
      </c>
      <c r="F1912" s="49" t="str">
        <f t="shared" si="118"/>
        <v>-</v>
      </c>
      <c r="G1912" s="49" t="str">
        <f t="shared" si="119"/>
        <v>-</v>
      </c>
      <c r="H1912" s="54" t="str">
        <f t="shared" si="120"/>
        <v>请在此位置填入税率</v>
      </c>
    </row>
    <row r="1913" s="40" customFormat="1" spans="1:8">
      <c r="A1913" s="41"/>
      <c r="B1913" s="41"/>
      <c r="C1913" s="41"/>
      <c r="D1913" s="49" t="str">
        <f>IFERROR(VLOOKUP($C1913,商品分类目录查找!$A:$B,2,0),"-")</f>
        <v>-</v>
      </c>
      <c r="E1913" s="56" t="str">
        <f t="shared" si="117"/>
        <v>-</v>
      </c>
      <c r="F1913" s="49" t="str">
        <f t="shared" si="118"/>
        <v>-</v>
      </c>
      <c r="G1913" s="49" t="str">
        <f t="shared" si="119"/>
        <v>-</v>
      </c>
      <c r="H1913" s="54" t="str">
        <f t="shared" si="120"/>
        <v>请在此位置填入税率</v>
      </c>
    </row>
    <row r="1914" s="40" customFormat="1" spans="1:8">
      <c r="A1914" s="41"/>
      <c r="B1914" s="41"/>
      <c r="C1914" s="41"/>
      <c r="D1914" s="49" t="str">
        <f>IFERROR(VLOOKUP($C1914,商品分类目录查找!$A:$B,2,0),"-")</f>
        <v>-</v>
      </c>
      <c r="E1914" s="56" t="str">
        <f t="shared" si="117"/>
        <v>-</v>
      </c>
      <c r="F1914" s="49" t="str">
        <f t="shared" si="118"/>
        <v>-</v>
      </c>
      <c r="G1914" s="49" t="str">
        <f t="shared" si="119"/>
        <v>-</v>
      </c>
      <c r="H1914" s="54" t="str">
        <f t="shared" si="120"/>
        <v>请在此位置填入税率</v>
      </c>
    </row>
    <row r="1915" s="40" customFormat="1" spans="1:8">
      <c r="A1915" s="41"/>
      <c r="B1915" s="41"/>
      <c r="C1915" s="41"/>
      <c r="D1915" s="49" t="str">
        <f>IFERROR(VLOOKUP($C1915,商品分类目录查找!$A:$B,2,0),"-")</f>
        <v>-</v>
      </c>
      <c r="E1915" s="56" t="str">
        <f t="shared" si="117"/>
        <v>-</v>
      </c>
      <c r="F1915" s="49" t="str">
        <f t="shared" si="118"/>
        <v>-</v>
      </c>
      <c r="G1915" s="49" t="str">
        <f t="shared" si="119"/>
        <v>-</v>
      </c>
      <c r="H1915" s="54" t="str">
        <f t="shared" si="120"/>
        <v>请在此位置填入税率</v>
      </c>
    </row>
    <row r="1916" s="40" customFormat="1" spans="1:8">
      <c r="A1916" s="41"/>
      <c r="B1916" s="41"/>
      <c r="C1916" s="41"/>
      <c r="D1916" s="49" t="str">
        <f>IFERROR(VLOOKUP($C1916,商品分类目录查找!$A:$B,2,0),"-")</f>
        <v>-</v>
      </c>
      <c r="E1916" s="56" t="str">
        <f t="shared" si="117"/>
        <v>-</v>
      </c>
      <c r="F1916" s="49" t="str">
        <f t="shared" si="118"/>
        <v>-</v>
      </c>
      <c r="G1916" s="49" t="str">
        <f t="shared" si="119"/>
        <v>-</v>
      </c>
      <c r="H1916" s="54" t="str">
        <f t="shared" si="120"/>
        <v>请在此位置填入税率</v>
      </c>
    </row>
    <row r="1917" s="40" customFormat="1" spans="1:8">
      <c r="A1917" s="41"/>
      <c r="B1917" s="41"/>
      <c r="C1917" s="41"/>
      <c r="D1917" s="49" t="str">
        <f>IFERROR(VLOOKUP($C1917,商品分类目录查找!$A:$B,2,0),"-")</f>
        <v>-</v>
      </c>
      <c r="E1917" s="56" t="str">
        <f t="shared" si="117"/>
        <v>-</v>
      </c>
      <c r="F1917" s="49" t="str">
        <f t="shared" si="118"/>
        <v>-</v>
      </c>
      <c r="G1917" s="49" t="str">
        <f t="shared" si="119"/>
        <v>-</v>
      </c>
      <c r="H1917" s="54" t="str">
        <f t="shared" si="120"/>
        <v>请在此位置填入税率</v>
      </c>
    </row>
    <row r="1918" s="40" customFormat="1" spans="1:8">
      <c r="A1918" s="41"/>
      <c r="B1918" s="41"/>
      <c r="C1918" s="41"/>
      <c r="D1918" s="49" t="str">
        <f>IFERROR(VLOOKUP($C1918,商品分类目录查找!$A:$B,2,0),"-")</f>
        <v>-</v>
      </c>
      <c r="E1918" s="56" t="str">
        <f t="shared" si="117"/>
        <v>-</v>
      </c>
      <c r="F1918" s="49" t="str">
        <f t="shared" si="118"/>
        <v>-</v>
      </c>
      <c r="G1918" s="49" t="str">
        <f t="shared" si="119"/>
        <v>-</v>
      </c>
      <c r="H1918" s="54" t="str">
        <f t="shared" si="120"/>
        <v>请在此位置填入税率</v>
      </c>
    </row>
    <row r="1919" s="40" customFormat="1" spans="1:8">
      <c r="A1919" s="41"/>
      <c r="B1919" s="41"/>
      <c r="C1919" s="41"/>
      <c r="D1919" s="49" t="str">
        <f>IFERROR(VLOOKUP($C1919,商品分类目录查找!$A:$B,2,0),"-")</f>
        <v>-</v>
      </c>
      <c r="E1919" s="56" t="str">
        <f t="shared" si="117"/>
        <v>-</v>
      </c>
      <c r="F1919" s="49" t="str">
        <f t="shared" si="118"/>
        <v>-</v>
      </c>
      <c r="G1919" s="49" t="str">
        <f t="shared" si="119"/>
        <v>-</v>
      </c>
      <c r="H1919" s="54" t="str">
        <f t="shared" si="120"/>
        <v>请在此位置填入税率</v>
      </c>
    </row>
    <row r="1920" s="40" customFormat="1" spans="1:8">
      <c r="A1920" s="41"/>
      <c r="B1920" s="41"/>
      <c r="C1920" s="41"/>
      <c r="D1920" s="49" t="str">
        <f>IFERROR(VLOOKUP($C1920,商品分类目录查找!$A:$B,2,0),"-")</f>
        <v>-</v>
      </c>
      <c r="E1920" s="56" t="str">
        <f t="shared" si="117"/>
        <v>-</v>
      </c>
      <c r="F1920" s="49" t="str">
        <f t="shared" si="118"/>
        <v>-</v>
      </c>
      <c r="G1920" s="49" t="str">
        <f t="shared" si="119"/>
        <v>-</v>
      </c>
      <c r="H1920" s="54" t="str">
        <f t="shared" si="120"/>
        <v>请在此位置填入税率</v>
      </c>
    </row>
    <row r="1921" s="40" customFormat="1" spans="1:8">
      <c r="A1921" s="41"/>
      <c r="B1921" s="41"/>
      <c r="C1921" s="41"/>
      <c r="D1921" s="49" t="str">
        <f>IFERROR(VLOOKUP($C1921,商品分类目录查找!$A:$B,2,0),"-")</f>
        <v>-</v>
      </c>
      <c r="E1921" s="56" t="str">
        <f t="shared" si="117"/>
        <v>-</v>
      </c>
      <c r="F1921" s="49" t="str">
        <f t="shared" si="118"/>
        <v>-</v>
      </c>
      <c r="G1921" s="49" t="str">
        <f t="shared" si="119"/>
        <v>-</v>
      </c>
      <c r="H1921" s="54" t="str">
        <f t="shared" si="120"/>
        <v>请在此位置填入税率</v>
      </c>
    </row>
    <row r="1922" s="40" customFormat="1" spans="1:8">
      <c r="A1922" s="41"/>
      <c r="B1922" s="41"/>
      <c r="C1922" s="41"/>
      <c r="D1922" s="49" t="str">
        <f>IFERROR(VLOOKUP($C1922,商品分类目录查找!$A:$B,2,0),"-")</f>
        <v>-</v>
      </c>
      <c r="E1922" s="56" t="str">
        <f t="shared" ref="E1922:E1985" si="121">LEFT(D1922,4)</f>
        <v>-</v>
      </c>
      <c r="F1922" s="49" t="str">
        <f t="shared" ref="F1922:F1985" si="122">LEFT($D1922,3)</f>
        <v>-</v>
      </c>
      <c r="G1922" s="49" t="str">
        <f t="shared" ref="G1922:G1985" si="123">LEFT($D1922,2)</f>
        <v>-</v>
      </c>
      <c r="H1922" s="54" t="str">
        <f t="shared" si="120"/>
        <v>请在此位置填入税率</v>
      </c>
    </row>
    <row r="1923" s="40" customFormat="1" spans="1:8">
      <c r="A1923" s="41"/>
      <c r="B1923" s="41"/>
      <c r="C1923" s="41"/>
      <c r="D1923" s="49" t="str">
        <f>IFERROR(VLOOKUP($C1923,商品分类目录查找!$A:$B,2,0),"-")</f>
        <v>-</v>
      </c>
      <c r="E1923" s="56" t="str">
        <f t="shared" si="121"/>
        <v>-</v>
      </c>
      <c r="F1923" s="49" t="str">
        <f t="shared" si="122"/>
        <v>-</v>
      </c>
      <c r="G1923" s="49" t="str">
        <f t="shared" si="123"/>
        <v>-</v>
      </c>
      <c r="H1923" s="54" t="str">
        <f t="shared" si="120"/>
        <v>请在此位置填入税率</v>
      </c>
    </row>
    <row r="1924" s="40" customFormat="1" spans="1:8">
      <c r="A1924" s="41"/>
      <c r="B1924" s="41"/>
      <c r="C1924" s="41"/>
      <c r="D1924" s="49" t="str">
        <f>IFERROR(VLOOKUP($C1924,商品分类目录查找!$A:$B,2,0),"-")</f>
        <v>-</v>
      </c>
      <c r="E1924" s="56" t="str">
        <f t="shared" si="121"/>
        <v>-</v>
      </c>
      <c r="F1924" s="49" t="str">
        <f t="shared" si="122"/>
        <v>-</v>
      </c>
      <c r="G1924" s="49" t="str">
        <f t="shared" si="123"/>
        <v>-</v>
      </c>
      <c r="H1924" s="54" t="str">
        <f t="shared" si="120"/>
        <v>请在此位置填入税率</v>
      </c>
    </row>
    <row r="1925" s="40" customFormat="1" spans="1:8">
      <c r="A1925" s="41"/>
      <c r="B1925" s="41"/>
      <c r="C1925" s="41"/>
      <c r="D1925" s="49" t="str">
        <f>IFERROR(VLOOKUP($C1925,商品分类目录查找!$A:$B,2,0),"-")</f>
        <v>-</v>
      </c>
      <c r="E1925" s="56" t="str">
        <f t="shared" si="121"/>
        <v>-</v>
      </c>
      <c r="F1925" s="49" t="str">
        <f t="shared" si="122"/>
        <v>-</v>
      </c>
      <c r="G1925" s="49" t="str">
        <f t="shared" si="123"/>
        <v>-</v>
      </c>
      <c r="H1925" s="54" t="str">
        <f t="shared" si="120"/>
        <v>请在此位置填入税率</v>
      </c>
    </row>
    <row r="1926" s="40" customFormat="1" spans="1:8">
      <c r="A1926" s="41"/>
      <c r="B1926" s="41"/>
      <c r="C1926" s="41"/>
      <c r="D1926" s="49" t="str">
        <f>IFERROR(VLOOKUP($C1926,商品分类目录查找!$A:$B,2,0),"-")</f>
        <v>-</v>
      </c>
      <c r="E1926" s="56" t="str">
        <f t="shared" si="121"/>
        <v>-</v>
      </c>
      <c r="F1926" s="49" t="str">
        <f t="shared" si="122"/>
        <v>-</v>
      </c>
      <c r="G1926" s="49" t="str">
        <f t="shared" si="123"/>
        <v>-</v>
      </c>
      <c r="H1926" s="54" t="str">
        <f t="shared" si="120"/>
        <v>请在此位置填入税率</v>
      </c>
    </row>
    <row r="1927" s="40" customFormat="1" spans="1:8">
      <c r="A1927" s="41"/>
      <c r="B1927" s="41"/>
      <c r="C1927" s="41"/>
      <c r="D1927" s="49" t="str">
        <f>IFERROR(VLOOKUP($C1927,商品分类目录查找!$A:$B,2,0),"-")</f>
        <v>-</v>
      </c>
      <c r="E1927" s="56" t="str">
        <f t="shared" si="121"/>
        <v>-</v>
      </c>
      <c r="F1927" s="49" t="str">
        <f t="shared" si="122"/>
        <v>-</v>
      </c>
      <c r="G1927" s="49" t="str">
        <f t="shared" si="123"/>
        <v>-</v>
      </c>
      <c r="H1927" s="54" t="str">
        <f t="shared" si="120"/>
        <v>请在此位置填入税率</v>
      </c>
    </row>
    <row r="1928" s="40" customFormat="1" spans="1:8">
      <c r="A1928" s="41"/>
      <c r="B1928" s="41"/>
      <c r="C1928" s="41"/>
      <c r="D1928" s="49" t="str">
        <f>IFERROR(VLOOKUP($C1928,商品分类目录查找!$A:$B,2,0),"-")</f>
        <v>-</v>
      </c>
      <c r="E1928" s="56" t="str">
        <f t="shared" si="121"/>
        <v>-</v>
      </c>
      <c r="F1928" s="49" t="str">
        <f t="shared" si="122"/>
        <v>-</v>
      </c>
      <c r="G1928" s="49" t="str">
        <f t="shared" si="123"/>
        <v>-</v>
      </c>
      <c r="H1928" s="54" t="str">
        <f t="shared" si="120"/>
        <v>请在此位置填入税率</v>
      </c>
    </row>
    <row r="1929" s="40" customFormat="1" spans="1:8">
      <c r="A1929" s="41"/>
      <c r="B1929" s="41"/>
      <c r="C1929" s="41"/>
      <c r="D1929" s="49" t="str">
        <f>IFERROR(VLOOKUP($C1929,商品分类目录查找!$A:$B,2,0),"-")</f>
        <v>-</v>
      </c>
      <c r="E1929" s="56" t="str">
        <f t="shared" si="121"/>
        <v>-</v>
      </c>
      <c r="F1929" s="49" t="str">
        <f t="shared" si="122"/>
        <v>-</v>
      </c>
      <c r="G1929" s="49" t="str">
        <f t="shared" si="123"/>
        <v>-</v>
      </c>
      <c r="H1929" s="54" t="str">
        <f t="shared" si="120"/>
        <v>请在此位置填入税率</v>
      </c>
    </row>
    <row r="1930" s="40" customFormat="1" spans="1:8">
      <c r="A1930" s="41"/>
      <c r="B1930" s="41"/>
      <c r="C1930" s="41"/>
      <c r="D1930" s="49" t="str">
        <f>IFERROR(VLOOKUP($C1930,商品分类目录查找!$A:$B,2,0),"-")</f>
        <v>-</v>
      </c>
      <c r="E1930" s="56" t="str">
        <f t="shared" si="121"/>
        <v>-</v>
      </c>
      <c r="F1930" s="49" t="str">
        <f t="shared" si="122"/>
        <v>-</v>
      </c>
      <c r="G1930" s="49" t="str">
        <f t="shared" si="123"/>
        <v>-</v>
      </c>
      <c r="H1930" s="54" t="str">
        <f t="shared" si="120"/>
        <v>请在此位置填入税率</v>
      </c>
    </row>
    <row r="1931" s="40" customFormat="1" spans="1:8">
      <c r="A1931" s="41"/>
      <c r="B1931" s="41"/>
      <c r="C1931" s="41"/>
      <c r="D1931" s="49" t="str">
        <f>IFERROR(VLOOKUP($C1931,商品分类目录查找!$A:$B,2,0),"-")</f>
        <v>-</v>
      </c>
      <c r="E1931" s="56" t="str">
        <f t="shared" si="121"/>
        <v>-</v>
      </c>
      <c r="F1931" s="49" t="str">
        <f t="shared" si="122"/>
        <v>-</v>
      </c>
      <c r="G1931" s="49" t="str">
        <f t="shared" si="123"/>
        <v>-</v>
      </c>
      <c r="H1931" s="54" t="str">
        <f t="shared" si="120"/>
        <v>请在此位置填入税率</v>
      </c>
    </row>
    <row r="1932" s="40" customFormat="1" spans="1:8">
      <c r="A1932" s="41"/>
      <c r="B1932" s="41"/>
      <c r="C1932" s="41"/>
      <c r="D1932" s="49" t="str">
        <f>IFERROR(VLOOKUP($C1932,商品分类目录查找!$A:$B,2,0),"-")</f>
        <v>-</v>
      </c>
      <c r="E1932" s="56" t="str">
        <f t="shared" si="121"/>
        <v>-</v>
      </c>
      <c r="F1932" s="49" t="str">
        <f t="shared" si="122"/>
        <v>-</v>
      </c>
      <c r="G1932" s="49" t="str">
        <f t="shared" si="123"/>
        <v>-</v>
      </c>
      <c r="H1932" s="54" t="str">
        <f t="shared" si="120"/>
        <v>请在此位置填入税率</v>
      </c>
    </row>
    <row r="1933" s="40" customFormat="1" spans="1:8">
      <c r="A1933" s="41"/>
      <c r="B1933" s="41"/>
      <c r="C1933" s="41"/>
      <c r="D1933" s="49" t="str">
        <f>IFERROR(VLOOKUP($C1933,商品分类目录查找!$A:$B,2,0),"-")</f>
        <v>-</v>
      </c>
      <c r="E1933" s="56" t="str">
        <f t="shared" si="121"/>
        <v>-</v>
      </c>
      <c r="F1933" s="49" t="str">
        <f t="shared" si="122"/>
        <v>-</v>
      </c>
      <c r="G1933" s="49" t="str">
        <f t="shared" si="123"/>
        <v>-</v>
      </c>
      <c r="H1933" s="54" t="str">
        <f t="shared" si="120"/>
        <v>请在此位置填入税率</v>
      </c>
    </row>
    <row r="1934" s="40" customFormat="1" spans="1:8">
      <c r="A1934" s="41"/>
      <c r="B1934" s="41"/>
      <c r="C1934" s="41"/>
      <c r="D1934" s="49" t="str">
        <f>IFERROR(VLOOKUP($C1934,商品分类目录查找!$A:$B,2,0),"-")</f>
        <v>-</v>
      </c>
      <c r="E1934" s="56" t="str">
        <f t="shared" si="121"/>
        <v>-</v>
      </c>
      <c r="F1934" s="49" t="str">
        <f t="shared" si="122"/>
        <v>-</v>
      </c>
      <c r="G1934" s="49" t="str">
        <f t="shared" si="123"/>
        <v>-</v>
      </c>
      <c r="H1934" s="54" t="str">
        <f t="shared" si="120"/>
        <v>请在此位置填入税率</v>
      </c>
    </row>
    <row r="1935" s="40" customFormat="1" spans="1:8">
      <c r="A1935" s="41"/>
      <c r="B1935" s="41"/>
      <c r="C1935" s="41"/>
      <c r="D1935" s="49" t="str">
        <f>IFERROR(VLOOKUP($C1935,商品分类目录查找!$A:$B,2,0),"-")</f>
        <v>-</v>
      </c>
      <c r="E1935" s="56" t="str">
        <f t="shared" si="121"/>
        <v>-</v>
      </c>
      <c r="F1935" s="49" t="str">
        <f t="shared" si="122"/>
        <v>-</v>
      </c>
      <c r="G1935" s="49" t="str">
        <f t="shared" si="123"/>
        <v>-</v>
      </c>
      <c r="H1935" s="54" t="str">
        <f t="shared" ref="H1935:H1998" si="124">IF(B1935="","请在此位置填入税率","-")</f>
        <v>请在此位置填入税率</v>
      </c>
    </row>
    <row r="1936" s="40" customFormat="1" spans="1:8">
      <c r="A1936" s="41"/>
      <c r="B1936" s="41"/>
      <c r="C1936" s="41"/>
      <c r="D1936" s="49" t="str">
        <f>IFERROR(VLOOKUP($C1936,商品分类目录查找!$A:$B,2,0),"-")</f>
        <v>-</v>
      </c>
      <c r="E1936" s="56" t="str">
        <f t="shared" si="121"/>
        <v>-</v>
      </c>
      <c r="F1936" s="49" t="str">
        <f t="shared" si="122"/>
        <v>-</v>
      </c>
      <c r="G1936" s="49" t="str">
        <f t="shared" si="123"/>
        <v>-</v>
      </c>
      <c r="H1936" s="54" t="str">
        <f t="shared" si="124"/>
        <v>请在此位置填入税率</v>
      </c>
    </row>
    <row r="1937" s="40" customFormat="1" spans="1:8">
      <c r="A1937" s="41"/>
      <c r="B1937" s="41"/>
      <c r="C1937" s="41"/>
      <c r="D1937" s="49" t="str">
        <f>IFERROR(VLOOKUP($C1937,商品分类目录查找!$A:$B,2,0),"-")</f>
        <v>-</v>
      </c>
      <c r="E1937" s="56" t="str">
        <f t="shared" si="121"/>
        <v>-</v>
      </c>
      <c r="F1937" s="49" t="str">
        <f t="shared" si="122"/>
        <v>-</v>
      </c>
      <c r="G1937" s="49" t="str">
        <f t="shared" si="123"/>
        <v>-</v>
      </c>
      <c r="H1937" s="54" t="str">
        <f t="shared" si="124"/>
        <v>请在此位置填入税率</v>
      </c>
    </row>
    <row r="1938" s="40" customFormat="1" spans="1:8">
      <c r="A1938" s="41"/>
      <c r="B1938" s="41"/>
      <c r="C1938" s="41"/>
      <c r="D1938" s="49" t="str">
        <f>IFERROR(VLOOKUP($C1938,商品分类目录查找!$A:$B,2,0),"-")</f>
        <v>-</v>
      </c>
      <c r="E1938" s="56" t="str">
        <f t="shared" si="121"/>
        <v>-</v>
      </c>
      <c r="F1938" s="49" t="str">
        <f t="shared" si="122"/>
        <v>-</v>
      </c>
      <c r="G1938" s="49" t="str">
        <f t="shared" si="123"/>
        <v>-</v>
      </c>
      <c r="H1938" s="54" t="str">
        <f t="shared" si="124"/>
        <v>请在此位置填入税率</v>
      </c>
    </row>
    <row r="1939" s="40" customFormat="1" spans="1:8">
      <c r="A1939" s="41"/>
      <c r="B1939" s="41"/>
      <c r="C1939" s="41"/>
      <c r="D1939" s="49" t="str">
        <f>IFERROR(VLOOKUP($C1939,商品分类目录查找!$A:$B,2,0),"-")</f>
        <v>-</v>
      </c>
      <c r="E1939" s="56" t="str">
        <f t="shared" si="121"/>
        <v>-</v>
      </c>
      <c r="F1939" s="49" t="str">
        <f t="shared" si="122"/>
        <v>-</v>
      </c>
      <c r="G1939" s="49" t="str">
        <f t="shared" si="123"/>
        <v>-</v>
      </c>
      <c r="H1939" s="54" t="str">
        <f t="shared" si="124"/>
        <v>请在此位置填入税率</v>
      </c>
    </row>
    <row r="1940" s="40" customFormat="1" spans="1:8">
      <c r="A1940" s="41"/>
      <c r="B1940" s="41"/>
      <c r="C1940" s="41"/>
      <c r="D1940" s="49" t="str">
        <f>IFERROR(VLOOKUP($C1940,商品分类目录查找!$A:$B,2,0),"-")</f>
        <v>-</v>
      </c>
      <c r="E1940" s="56" t="str">
        <f t="shared" si="121"/>
        <v>-</v>
      </c>
      <c r="F1940" s="49" t="str">
        <f t="shared" si="122"/>
        <v>-</v>
      </c>
      <c r="G1940" s="49" t="str">
        <f t="shared" si="123"/>
        <v>-</v>
      </c>
      <c r="H1940" s="54" t="str">
        <f t="shared" si="124"/>
        <v>请在此位置填入税率</v>
      </c>
    </row>
    <row r="1941" s="40" customFormat="1" spans="1:8">
      <c r="A1941" s="41"/>
      <c r="B1941" s="41"/>
      <c r="C1941" s="41"/>
      <c r="D1941" s="49" t="str">
        <f>IFERROR(VLOOKUP($C1941,商品分类目录查找!$A:$B,2,0),"-")</f>
        <v>-</v>
      </c>
      <c r="E1941" s="56" t="str">
        <f t="shared" si="121"/>
        <v>-</v>
      </c>
      <c r="F1941" s="49" t="str">
        <f t="shared" si="122"/>
        <v>-</v>
      </c>
      <c r="G1941" s="49" t="str">
        <f t="shared" si="123"/>
        <v>-</v>
      </c>
      <c r="H1941" s="54" t="str">
        <f t="shared" si="124"/>
        <v>请在此位置填入税率</v>
      </c>
    </row>
    <row r="1942" s="40" customFormat="1" spans="1:8">
      <c r="A1942" s="41"/>
      <c r="B1942" s="41"/>
      <c r="C1942" s="41"/>
      <c r="D1942" s="49" t="str">
        <f>IFERROR(VLOOKUP($C1942,商品分类目录查找!$A:$B,2,0),"-")</f>
        <v>-</v>
      </c>
      <c r="E1942" s="56" t="str">
        <f t="shared" si="121"/>
        <v>-</v>
      </c>
      <c r="F1942" s="49" t="str">
        <f t="shared" si="122"/>
        <v>-</v>
      </c>
      <c r="G1942" s="49" t="str">
        <f t="shared" si="123"/>
        <v>-</v>
      </c>
      <c r="H1942" s="54" t="str">
        <f t="shared" si="124"/>
        <v>请在此位置填入税率</v>
      </c>
    </row>
    <row r="1943" s="40" customFormat="1" spans="1:8">
      <c r="A1943" s="41"/>
      <c r="B1943" s="41"/>
      <c r="C1943" s="41"/>
      <c r="D1943" s="49" t="str">
        <f>IFERROR(VLOOKUP($C1943,商品分类目录查找!$A:$B,2,0),"-")</f>
        <v>-</v>
      </c>
      <c r="E1943" s="56" t="str">
        <f t="shared" si="121"/>
        <v>-</v>
      </c>
      <c r="F1943" s="49" t="str">
        <f t="shared" si="122"/>
        <v>-</v>
      </c>
      <c r="G1943" s="49" t="str">
        <f t="shared" si="123"/>
        <v>-</v>
      </c>
      <c r="H1943" s="54" t="str">
        <f t="shared" si="124"/>
        <v>请在此位置填入税率</v>
      </c>
    </row>
    <row r="1944" s="40" customFormat="1" spans="1:8">
      <c r="A1944" s="41"/>
      <c r="B1944" s="41"/>
      <c r="C1944" s="41"/>
      <c r="D1944" s="49" t="str">
        <f>IFERROR(VLOOKUP($C1944,商品分类目录查找!$A:$B,2,0),"-")</f>
        <v>-</v>
      </c>
      <c r="E1944" s="56" t="str">
        <f t="shared" si="121"/>
        <v>-</v>
      </c>
      <c r="F1944" s="49" t="str">
        <f t="shared" si="122"/>
        <v>-</v>
      </c>
      <c r="G1944" s="49" t="str">
        <f t="shared" si="123"/>
        <v>-</v>
      </c>
      <c r="H1944" s="54" t="str">
        <f t="shared" si="124"/>
        <v>请在此位置填入税率</v>
      </c>
    </row>
    <row r="1945" s="40" customFormat="1" spans="1:8">
      <c r="A1945" s="41"/>
      <c r="B1945" s="41"/>
      <c r="C1945" s="41"/>
      <c r="D1945" s="49" t="str">
        <f>IFERROR(VLOOKUP($C1945,商品分类目录查找!$A:$B,2,0),"-")</f>
        <v>-</v>
      </c>
      <c r="E1945" s="56" t="str">
        <f t="shared" si="121"/>
        <v>-</v>
      </c>
      <c r="F1945" s="49" t="str">
        <f t="shared" si="122"/>
        <v>-</v>
      </c>
      <c r="G1945" s="49" t="str">
        <f t="shared" si="123"/>
        <v>-</v>
      </c>
      <c r="H1945" s="54" t="str">
        <f t="shared" si="124"/>
        <v>请在此位置填入税率</v>
      </c>
    </row>
    <row r="1946" s="40" customFormat="1" spans="1:8">
      <c r="A1946" s="41"/>
      <c r="B1946" s="41"/>
      <c r="C1946" s="41"/>
      <c r="D1946" s="49" t="str">
        <f>IFERROR(VLOOKUP($C1946,商品分类目录查找!$A:$B,2,0),"-")</f>
        <v>-</v>
      </c>
      <c r="E1946" s="56" t="str">
        <f t="shared" si="121"/>
        <v>-</v>
      </c>
      <c r="F1946" s="49" t="str">
        <f t="shared" si="122"/>
        <v>-</v>
      </c>
      <c r="G1946" s="49" t="str">
        <f t="shared" si="123"/>
        <v>-</v>
      </c>
      <c r="H1946" s="54" t="str">
        <f t="shared" si="124"/>
        <v>请在此位置填入税率</v>
      </c>
    </row>
    <row r="1947" s="40" customFormat="1" spans="1:8">
      <c r="A1947" s="41"/>
      <c r="B1947" s="41"/>
      <c r="C1947" s="41"/>
      <c r="D1947" s="49" t="str">
        <f>IFERROR(VLOOKUP($C1947,商品分类目录查找!$A:$B,2,0),"-")</f>
        <v>-</v>
      </c>
      <c r="E1947" s="56" t="str">
        <f t="shared" si="121"/>
        <v>-</v>
      </c>
      <c r="F1947" s="49" t="str">
        <f t="shared" si="122"/>
        <v>-</v>
      </c>
      <c r="G1947" s="49" t="str">
        <f t="shared" si="123"/>
        <v>-</v>
      </c>
      <c r="H1947" s="54" t="str">
        <f t="shared" si="124"/>
        <v>请在此位置填入税率</v>
      </c>
    </row>
    <row r="1948" s="40" customFormat="1" spans="1:8">
      <c r="A1948" s="41"/>
      <c r="B1948" s="41"/>
      <c r="C1948" s="41"/>
      <c r="D1948" s="49" t="str">
        <f>IFERROR(VLOOKUP($C1948,商品分类目录查找!$A:$B,2,0),"-")</f>
        <v>-</v>
      </c>
      <c r="E1948" s="56" t="str">
        <f t="shared" si="121"/>
        <v>-</v>
      </c>
      <c r="F1948" s="49" t="str">
        <f t="shared" si="122"/>
        <v>-</v>
      </c>
      <c r="G1948" s="49" t="str">
        <f t="shared" si="123"/>
        <v>-</v>
      </c>
      <c r="H1948" s="54" t="str">
        <f t="shared" si="124"/>
        <v>请在此位置填入税率</v>
      </c>
    </row>
    <row r="1949" s="40" customFormat="1" spans="1:8">
      <c r="A1949" s="41"/>
      <c r="B1949" s="41"/>
      <c r="C1949" s="41"/>
      <c r="D1949" s="49" t="str">
        <f>IFERROR(VLOOKUP($C1949,商品分类目录查找!$A:$B,2,0),"-")</f>
        <v>-</v>
      </c>
      <c r="E1949" s="56" t="str">
        <f t="shared" si="121"/>
        <v>-</v>
      </c>
      <c r="F1949" s="49" t="str">
        <f t="shared" si="122"/>
        <v>-</v>
      </c>
      <c r="G1949" s="49" t="str">
        <f t="shared" si="123"/>
        <v>-</v>
      </c>
      <c r="H1949" s="54" t="str">
        <f t="shared" si="124"/>
        <v>请在此位置填入税率</v>
      </c>
    </row>
    <row r="1950" s="40" customFormat="1" spans="1:8">
      <c r="A1950" s="41"/>
      <c r="B1950" s="41"/>
      <c r="C1950" s="41"/>
      <c r="D1950" s="49" t="str">
        <f>IFERROR(VLOOKUP($C1950,商品分类目录查找!$A:$B,2,0),"-")</f>
        <v>-</v>
      </c>
      <c r="E1950" s="56" t="str">
        <f t="shared" si="121"/>
        <v>-</v>
      </c>
      <c r="F1950" s="49" t="str">
        <f t="shared" si="122"/>
        <v>-</v>
      </c>
      <c r="G1950" s="49" t="str">
        <f t="shared" si="123"/>
        <v>-</v>
      </c>
      <c r="H1950" s="54" t="str">
        <f t="shared" si="124"/>
        <v>请在此位置填入税率</v>
      </c>
    </row>
    <row r="1951" s="40" customFormat="1" spans="1:8">
      <c r="A1951" s="41"/>
      <c r="B1951" s="41"/>
      <c r="C1951" s="41"/>
      <c r="D1951" s="49" t="str">
        <f>IFERROR(VLOOKUP($C1951,商品分类目录查找!$A:$B,2,0),"-")</f>
        <v>-</v>
      </c>
      <c r="E1951" s="56" t="str">
        <f t="shared" si="121"/>
        <v>-</v>
      </c>
      <c r="F1951" s="49" t="str">
        <f t="shared" si="122"/>
        <v>-</v>
      </c>
      <c r="G1951" s="49" t="str">
        <f t="shared" si="123"/>
        <v>-</v>
      </c>
      <c r="H1951" s="54" t="str">
        <f t="shared" si="124"/>
        <v>请在此位置填入税率</v>
      </c>
    </row>
    <row r="1952" s="40" customFormat="1" spans="1:8">
      <c r="A1952" s="41"/>
      <c r="B1952" s="41"/>
      <c r="C1952" s="41"/>
      <c r="D1952" s="49" t="str">
        <f>IFERROR(VLOOKUP($C1952,商品分类目录查找!$A:$B,2,0),"-")</f>
        <v>-</v>
      </c>
      <c r="E1952" s="56" t="str">
        <f t="shared" si="121"/>
        <v>-</v>
      </c>
      <c r="F1952" s="49" t="str">
        <f t="shared" si="122"/>
        <v>-</v>
      </c>
      <c r="G1952" s="49" t="str">
        <f t="shared" si="123"/>
        <v>-</v>
      </c>
      <c r="H1952" s="54" t="str">
        <f t="shared" si="124"/>
        <v>请在此位置填入税率</v>
      </c>
    </row>
    <row r="1953" s="40" customFormat="1" spans="1:8">
      <c r="A1953" s="41"/>
      <c r="B1953" s="41"/>
      <c r="C1953" s="41"/>
      <c r="D1953" s="49" t="str">
        <f>IFERROR(VLOOKUP($C1953,商品分类目录查找!$A:$B,2,0),"-")</f>
        <v>-</v>
      </c>
      <c r="E1953" s="56" t="str">
        <f t="shared" si="121"/>
        <v>-</v>
      </c>
      <c r="F1953" s="49" t="str">
        <f t="shared" si="122"/>
        <v>-</v>
      </c>
      <c r="G1953" s="49" t="str">
        <f t="shared" si="123"/>
        <v>-</v>
      </c>
      <c r="H1953" s="54" t="str">
        <f t="shared" si="124"/>
        <v>请在此位置填入税率</v>
      </c>
    </row>
    <row r="1954" s="40" customFormat="1" spans="1:8">
      <c r="A1954" s="41"/>
      <c r="B1954" s="41"/>
      <c r="C1954" s="41"/>
      <c r="D1954" s="49" t="str">
        <f>IFERROR(VLOOKUP($C1954,商品分类目录查找!$A:$B,2,0),"-")</f>
        <v>-</v>
      </c>
      <c r="E1954" s="56" t="str">
        <f t="shared" si="121"/>
        <v>-</v>
      </c>
      <c r="F1954" s="49" t="str">
        <f t="shared" si="122"/>
        <v>-</v>
      </c>
      <c r="G1954" s="49" t="str">
        <f t="shared" si="123"/>
        <v>-</v>
      </c>
      <c r="H1954" s="54" t="str">
        <f t="shared" si="124"/>
        <v>请在此位置填入税率</v>
      </c>
    </row>
    <row r="1955" s="40" customFormat="1" spans="1:8">
      <c r="A1955" s="41"/>
      <c r="B1955" s="41"/>
      <c r="C1955" s="41"/>
      <c r="D1955" s="49" t="str">
        <f>IFERROR(VLOOKUP($C1955,商品分类目录查找!$A:$B,2,0),"-")</f>
        <v>-</v>
      </c>
      <c r="E1955" s="56" t="str">
        <f t="shared" si="121"/>
        <v>-</v>
      </c>
      <c r="F1955" s="49" t="str">
        <f t="shared" si="122"/>
        <v>-</v>
      </c>
      <c r="G1955" s="49" t="str">
        <f t="shared" si="123"/>
        <v>-</v>
      </c>
      <c r="H1955" s="54" t="str">
        <f t="shared" si="124"/>
        <v>请在此位置填入税率</v>
      </c>
    </row>
    <row r="1956" s="40" customFormat="1" spans="1:8">
      <c r="A1956" s="41"/>
      <c r="B1956" s="41"/>
      <c r="C1956" s="41"/>
      <c r="D1956" s="49" t="str">
        <f>IFERROR(VLOOKUP($C1956,商品分类目录查找!$A:$B,2,0),"-")</f>
        <v>-</v>
      </c>
      <c r="E1956" s="56" t="str">
        <f t="shared" si="121"/>
        <v>-</v>
      </c>
      <c r="F1956" s="49" t="str">
        <f t="shared" si="122"/>
        <v>-</v>
      </c>
      <c r="G1956" s="49" t="str">
        <f t="shared" si="123"/>
        <v>-</v>
      </c>
      <c r="H1956" s="54" t="str">
        <f t="shared" si="124"/>
        <v>请在此位置填入税率</v>
      </c>
    </row>
    <row r="1957" s="40" customFormat="1" spans="1:8">
      <c r="A1957" s="41"/>
      <c r="B1957" s="41"/>
      <c r="C1957" s="41"/>
      <c r="D1957" s="49" t="str">
        <f>IFERROR(VLOOKUP($C1957,商品分类目录查找!$A:$B,2,0),"-")</f>
        <v>-</v>
      </c>
      <c r="E1957" s="56" t="str">
        <f t="shared" si="121"/>
        <v>-</v>
      </c>
      <c r="F1957" s="49" t="str">
        <f t="shared" si="122"/>
        <v>-</v>
      </c>
      <c r="G1957" s="49" t="str">
        <f t="shared" si="123"/>
        <v>-</v>
      </c>
      <c r="H1957" s="54" t="str">
        <f t="shared" si="124"/>
        <v>请在此位置填入税率</v>
      </c>
    </row>
    <row r="1958" s="40" customFormat="1" spans="1:8">
      <c r="A1958" s="41"/>
      <c r="B1958" s="41"/>
      <c r="C1958" s="41"/>
      <c r="D1958" s="49" t="str">
        <f>IFERROR(VLOOKUP($C1958,商品分类目录查找!$A:$B,2,0),"-")</f>
        <v>-</v>
      </c>
      <c r="E1958" s="56" t="str">
        <f t="shared" si="121"/>
        <v>-</v>
      </c>
      <c r="F1958" s="49" t="str">
        <f t="shared" si="122"/>
        <v>-</v>
      </c>
      <c r="G1958" s="49" t="str">
        <f t="shared" si="123"/>
        <v>-</v>
      </c>
      <c r="H1958" s="54" t="str">
        <f t="shared" si="124"/>
        <v>请在此位置填入税率</v>
      </c>
    </row>
    <row r="1959" s="40" customFormat="1" spans="1:8">
      <c r="A1959" s="41"/>
      <c r="B1959" s="41"/>
      <c r="C1959" s="41"/>
      <c r="D1959" s="49" t="str">
        <f>IFERROR(VLOOKUP($C1959,商品分类目录查找!$A:$B,2,0),"-")</f>
        <v>-</v>
      </c>
      <c r="E1959" s="56" t="str">
        <f t="shared" si="121"/>
        <v>-</v>
      </c>
      <c r="F1959" s="49" t="str">
        <f t="shared" si="122"/>
        <v>-</v>
      </c>
      <c r="G1959" s="49" t="str">
        <f t="shared" si="123"/>
        <v>-</v>
      </c>
      <c r="H1959" s="54" t="str">
        <f t="shared" si="124"/>
        <v>请在此位置填入税率</v>
      </c>
    </row>
    <row r="1960" s="40" customFormat="1" spans="1:8">
      <c r="A1960" s="41"/>
      <c r="B1960" s="41"/>
      <c r="C1960" s="41"/>
      <c r="D1960" s="49" t="str">
        <f>IFERROR(VLOOKUP($C1960,商品分类目录查找!$A:$B,2,0),"-")</f>
        <v>-</v>
      </c>
      <c r="E1960" s="56" t="str">
        <f t="shared" si="121"/>
        <v>-</v>
      </c>
      <c r="F1960" s="49" t="str">
        <f t="shared" si="122"/>
        <v>-</v>
      </c>
      <c r="G1960" s="49" t="str">
        <f t="shared" si="123"/>
        <v>-</v>
      </c>
      <c r="H1960" s="54" t="str">
        <f t="shared" si="124"/>
        <v>请在此位置填入税率</v>
      </c>
    </row>
    <row r="1961" s="40" customFormat="1" spans="1:8">
      <c r="A1961" s="41"/>
      <c r="B1961" s="41"/>
      <c r="C1961" s="41"/>
      <c r="D1961" s="49" t="str">
        <f>IFERROR(VLOOKUP($C1961,商品分类目录查找!$A:$B,2,0),"-")</f>
        <v>-</v>
      </c>
      <c r="E1961" s="56" t="str">
        <f t="shared" si="121"/>
        <v>-</v>
      </c>
      <c r="F1961" s="49" t="str">
        <f t="shared" si="122"/>
        <v>-</v>
      </c>
      <c r="G1961" s="49" t="str">
        <f t="shared" si="123"/>
        <v>-</v>
      </c>
      <c r="H1961" s="54" t="str">
        <f t="shared" si="124"/>
        <v>请在此位置填入税率</v>
      </c>
    </row>
    <row r="1962" s="40" customFormat="1" spans="1:8">
      <c r="A1962" s="41"/>
      <c r="B1962" s="41"/>
      <c r="C1962" s="41"/>
      <c r="D1962" s="49" t="str">
        <f>IFERROR(VLOOKUP($C1962,商品分类目录查找!$A:$B,2,0),"-")</f>
        <v>-</v>
      </c>
      <c r="E1962" s="56" t="str">
        <f t="shared" si="121"/>
        <v>-</v>
      </c>
      <c r="F1962" s="49" t="str">
        <f t="shared" si="122"/>
        <v>-</v>
      </c>
      <c r="G1962" s="49" t="str">
        <f t="shared" si="123"/>
        <v>-</v>
      </c>
      <c r="H1962" s="54" t="str">
        <f t="shared" si="124"/>
        <v>请在此位置填入税率</v>
      </c>
    </row>
    <row r="1963" s="40" customFormat="1" spans="1:8">
      <c r="A1963" s="41"/>
      <c r="B1963" s="41"/>
      <c r="C1963" s="41"/>
      <c r="D1963" s="49" t="str">
        <f>IFERROR(VLOOKUP($C1963,商品分类目录查找!$A:$B,2,0),"-")</f>
        <v>-</v>
      </c>
      <c r="E1963" s="56" t="str">
        <f t="shared" si="121"/>
        <v>-</v>
      </c>
      <c r="F1963" s="49" t="str">
        <f t="shared" si="122"/>
        <v>-</v>
      </c>
      <c r="G1963" s="49" t="str">
        <f t="shared" si="123"/>
        <v>-</v>
      </c>
      <c r="H1963" s="54" t="str">
        <f t="shared" si="124"/>
        <v>请在此位置填入税率</v>
      </c>
    </row>
    <row r="1964" s="40" customFormat="1" spans="1:8">
      <c r="A1964" s="41"/>
      <c r="B1964" s="41"/>
      <c r="C1964" s="41"/>
      <c r="D1964" s="49" t="str">
        <f>IFERROR(VLOOKUP($C1964,商品分类目录查找!$A:$B,2,0),"-")</f>
        <v>-</v>
      </c>
      <c r="E1964" s="56" t="str">
        <f t="shared" si="121"/>
        <v>-</v>
      </c>
      <c r="F1964" s="49" t="str">
        <f t="shared" si="122"/>
        <v>-</v>
      </c>
      <c r="G1964" s="49" t="str">
        <f t="shared" si="123"/>
        <v>-</v>
      </c>
      <c r="H1964" s="54" t="str">
        <f t="shared" si="124"/>
        <v>请在此位置填入税率</v>
      </c>
    </row>
    <row r="1965" s="40" customFormat="1" spans="1:8">
      <c r="A1965" s="41"/>
      <c r="B1965" s="41"/>
      <c r="C1965" s="41"/>
      <c r="D1965" s="49" t="str">
        <f>IFERROR(VLOOKUP($C1965,商品分类目录查找!$A:$B,2,0),"-")</f>
        <v>-</v>
      </c>
      <c r="E1965" s="56" t="str">
        <f t="shared" si="121"/>
        <v>-</v>
      </c>
      <c r="F1965" s="49" t="str">
        <f t="shared" si="122"/>
        <v>-</v>
      </c>
      <c r="G1965" s="49" t="str">
        <f t="shared" si="123"/>
        <v>-</v>
      </c>
      <c r="H1965" s="54" t="str">
        <f t="shared" si="124"/>
        <v>请在此位置填入税率</v>
      </c>
    </row>
    <row r="1966" s="40" customFormat="1" spans="1:8">
      <c r="A1966" s="41"/>
      <c r="B1966" s="41"/>
      <c r="C1966" s="41"/>
      <c r="D1966" s="49" t="str">
        <f>IFERROR(VLOOKUP($C1966,商品分类目录查找!$A:$B,2,0),"-")</f>
        <v>-</v>
      </c>
      <c r="E1966" s="56" t="str">
        <f t="shared" si="121"/>
        <v>-</v>
      </c>
      <c r="F1966" s="49" t="str">
        <f t="shared" si="122"/>
        <v>-</v>
      </c>
      <c r="G1966" s="49" t="str">
        <f t="shared" si="123"/>
        <v>-</v>
      </c>
      <c r="H1966" s="54" t="str">
        <f t="shared" si="124"/>
        <v>请在此位置填入税率</v>
      </c>
    </row>
    <row r="1967" s="40" customFormat="1" spans="1:8">
      <c r="A1967" s="41"/>
      <c r="B1967" s="41"/>
      <c r="C1967" s="41"/>
      <c r="D1967" s="49" t="str">
        <f>IFERROR(VLOOKUP($C1967,商品分类目录查找!$A:$B,2,0),"-")</f>
        <v>-</v>
      </c>
      <c r="E1967" s="56" t="str">
        <f t="shared" si="121"/>
        <v>-</v>
      </c>
      <c r="F1967" s="49" t="str">
        <f t="shared" si="122"/>
        <v>-</v>
      </c>
      <c r="G1967" s="49" t="str">
        <f t="shared" si="123"/>
        <v>-</v>
      </c>
      <c r="H1967" s="54" t="str">
        <f t="shared" si="124"/>
        <v>请在此位置填入税率</v>
      </c>
    </row>
    <row r="1968" s="40" customFormat="1" spans="1:8">
      <c r="A1968" s="41"/>
      <c r="B1968" s="41"/>
      <c r="C1968" s="41"/>
      <c r="D1968" s="49" t="str">
        <f>IFERROR(VLOOKUP($C1968,商品分类目录查找!$A:$B,2,0),"-")</f>
        <v>-</v>
      </c>
      <c r="E1968" s="56" t="str">
        <f t="shared" si="121"/>
        <v>-</v>
      </c>
      <c r="F1968" s="49" t="str">
        <f t="shared" si="122"/>
        <v>-</v>
      </c>
      <c r="G1968" s="49" t="str">
        <f t="shared" si="123"/>
        <v>-</v>
      </c>
      <c r="H1968" s="54" t="str">
        <f t="shared" si="124"/>
        <v>请在此位置填入税率</v>
      </c>
    </row>
    <row r="1969" s="40" customFormat="1" spans="1:8">
      <c r="A1969" s="41"/>
      <c r="B1969" s="41"/>
      <c r="C1969" s="41"/>
      <c r="D1969" s="49" t="str">
        <f>IFERROR(VLOOKUP($C1969,商品分类目录查找!$A:$B,2,0),"-")</f>
        <v>-</v>
      </c>
      <c r="E1969" s="56" t="str">
        <f t="shared" si="121"/>
        <v>-</v>
      </c>
      <c r="F1969" s="49" t="str">
        <f t="shared" si="122"/>
        <v>-</v>
      </c>
      <c r="G1969" s="49" t="str">
        <f t="shared" si="123"/>
        <v>-</v>
      </c>
      <c r="H1969" s="54" t="str">
        <f t="shared" si="124"/>
        <v>请在此位置填入税率</v>
      </c>
    </row>
    <row r="1970" s="40" customFormat="1" spans="1:8">
      <c r="A1970" s="41"/>
      <c r="B1970" s="41"/>
      <c r="C1970" s="41"/>
      <c r="D1970" s="49" t="str">
        <f>IFERROR(VLOOKUP($C1970,商品分类目录查找!$A:$B,2,0),"-")</f>
        <v>-</v>
      </c>
      <c r="E1970" s="56" t="str">
        <f t="shared" si="121"/>
        <v>-</v>
      </c>
      <c r="F1970" s="49" t="str">
        <f t="shared" si="122"/>
        <v>-</v>
      </c>
      <c r="G1970" s="49" t="str">
        <f t="shared" si="123"/>
        <v>-</v>
      </c>
      <c r="H1970" s="54" t="str">
        <f t="shared" si="124"/>
        <v>请在此位置填入税率</v>
      </c>
    </row>
    <row r="1971" s="40" customFormat="1" spans="1:8">
      <c r="A1971" s="41"/>
      <c r="B1971" s="41"/>
      <c r="C1971" s="41"/>
      <c r="D1971" s="49" t="str">
        <f>IFERROR(VLOOKUP($C1971,商品分类目录查找!$A:$B,2,0),"-")</f>
        <v>-</v>
      </c>
      <c r="E1971" s="56" t="str">
        <f t="shared" si="121"/>
        <v>-</v>
      </c>
      <c r="F1971" s="49" t="str">
        <f t="shared" si="122"/>
        <v>-</v>
      </c>
      <c r="G1971" s="49" t="str">
        <f t="shared" si="123"/>
        <v>-</v>
      </c>
      <c r="H1971" s="54" t="str">
        <f t="shared" si="124"/>
        <v>请在此位置填入税率</v>
      </c>
    </row>
    <row r="1972" s="40" customFormat="1" spans="1:8">
      <c r="A1972" s="41"/>
      <c r="B1972" s="41"/>
      <c r="C1972" s="41"/>
      <c r="D1972" s="49" t="str">
        <f>IFERROR(VLOOKUP($C1972,商品分类目录查找!$A:$B,2,0),"-")</f>
        <v>-</v>
      </c>
      <c r="E1972" s="56" t="str">
        <f t="shared" si="121"/>
        <v>-</v>
      </c>
      <c r="F1972" s="49" t="str">
        <f t="shared" si="122"/>
        <v>-</v>
      </c>
      <c r="G1972" s="49" t="str">
        <f t="shared" si="123"/>
        <v>-</v>
      </c>
      <c r="H1972" s="54" t="str">
        <f t="shared" si="124"/>
        <v>请在此位置填入税率</v>
      </c>
    </row>
    <row r="1973" s="40" customFormat="1" spans="1:8">
      <c r="A1973" s="41"/>
      <c r="B1973" s="41"/>
      <c r="C1973" s="41"/>
      <c r="D1973" s="49" t="str">
        <f>IFERROR(VLOOKUP($C1973,商品分类目录查找!$A:$B,2,0),"-")</f>
        <v>-</v>
      </c>
      <c r="E1973" s="56" t="str">
        <f t="shared" si="121"/>
        <v>-</v>
      </c>
      <c r="F1973" s="49" t="str">
        <f t="shared" si="122"/>
        <v>-</v>
      </c>
      <c r="G1973" s="49" t="str">
        <f t="shared" si="123"/>
        <v>-</v>
      </c>
      <c r="H1973" s="54" t="str">
        <f t="shared" si="124"/>
        <v>请在此位置填入税率</v>
      </c>
    </row>
    <row r="1974" s="40" customFormat="1" spans="1:8">
      <c r="A1974" s="41"/>
      <c r="B1974" s="41"/>
      <c r="C1974" s="41"/>
      <c r="D1974" s="49" t="str">
        <f>IFERROR(VLOOKUP($C1974,商品分类目录查找!$A:$B,2,0),"-")</f>
        <v>-</v>
      </c>
      <c r="E1974" s="56" t="str">
        <f t="shared" si="121"/>
        <v>-</v>
      </c>
      <c r="F1974" s="49" t="str">
        <f t="shared" si="122"/>
        <v>-</v>
      </c>
      <c r="G1974" s="49" t="str">
        <f t="shared" si="123"/>
        <v>-</v>
      </c>
      <c r="H1974" s="54" t="str">
        <f t="shared" si="124"/>
        <v>请在此位置填入税率</v>
      </c>
    </row>
    <row r="1975" s="40" customFormat="1" spans="1:8">
      <c r="A1975" s="41"/>
      <c r="B1975" s="41"/>
      <c r="C1975" s="41"/>
      <c r="D1975" s="49" t="str">
        <f>IFERROR(VLOOKUP($C1975,商品分类目录查找!$A:$B,2,0),"-")</f>
        <v>-</v>
      </c>
      <c r="E1975" s="56" t="str">
        <f t="shared" si="121"/>
        <v>-</v>
      </c>
      <c r="F1975" s="49" t="str">
        <f t="shared" si="122"/>
        <v>-</v>
      </c>
      <c r="G1975" s="49" t="str">
        <f t="shared" si="123"/>
        <v>-</v>
      </c>
      <c r="H1975" s="54" t="str">
        <f t="shared" si="124"/>
        <v>请在此位置填入税率</v>
      </c>
    </row>
    <row r="1976" s="40" customFormat="1" spans="1:8">
      <c r="A1976" s="41"/>
      <c r="B1976" s="41"/>
      <c r="C1976" s="41"/>
      <c r="D1976" s="49" t="str">
        <f>IFERROR(VLOOKUP($C1976,商品分类目录查找!$A:$B,2,0),"-")</f>
        <v>-</v>
      </c>
      <c r="E1976" s="56" t="str">
        <f t="shared" si="121"/>
        <v>-</v>
      </c>
      <c r="F1976" s="49" t="str">
        <f t="shared" si="122"/>
        <v>-</v>
      </c>
      <c r="G1976" s="49" t="str">
        <f t="shared" si="123"/>
        <v>-</v>
      </c>
      <c r="H1976" s="54" t="str">
        <f t="shared" si="124"/>
        <v>请在此位置填入税率</v>
      </c>
    </row>
    <row r="1977" s="40" customFormat="1" spans="1:8">
      <c r="A1977" s="41"/>
      <c r="B1977" s="41"/>
      <c r="C1977" s="41"/>
      <c r="D1977" s="49" t="str">
        <f>IFERROR(VLOOKUP($C1977,商品分类目录查找!$A:$B,2,0),"-")</f>
        <v>-</v>
      </c>
      <c r="E1977" s="56" t="str">
        <f t="shared" si="121"/>
        <v>-</v>
      </c>
      <c r="F1977" s="49" t="str">
        <f t="shared" si="122"/>
        <v>-</v>
      </c>
      <c r="G1977" s="49" t="str">
        <f t="shared" si="123"/>
        <v>-</v>
      </c>
      <c r="H1977" s="54" t="str">
        <f t="shared" si="124"/>
        <v>请在此位置填入税率</v>
      </c>
    </row>
    <row r="1978" s="40" customFormat="1" spans="1:8">
      <c r="A1978" s="41"/>
      <c r="B1978" s="41"/>
      <c r="C1978" s="41"/>
      <c r="D1978" s="49" t="str">
        <f>IFERROR(VLOOKUP($C1978,商品分类目录查找!$A:$B,2,0),"-")</f>
        <v>-</v>
      </c>
      <c r="E1978" s="56" t="str">
        <f t="shared" si="121"/>
        <v>-</v>
      </c>
      <c r="F1978" s="49" t="str">
        <f t="shared" si="122"/>
        <v>-</v>
      </c>
      <c r="G1978" s="49" t="str">
        <f t="shared" si="123"/>
        <v>-</v>
      </c>
      <c r="H1978" s="54" t="str">
        <f t="shared" si="124"/>
        <v>请在此位置填入税率</v>
      </c>
    </row>
    <row r="1979" s="40" customFormat="1" spans="1:8">
      <c r="A1979" s="41"/>
      <c r="B1979" s="41"/>
      <c r="C1979" s="41"/>
      <c r="D1979" s="49" t="str">
        <f>IFERROR(VLOOKUP($C1979,商品分类目录查找!$A:$B,2,0),"-")</f>
        <v>-</v>
      </c>
      <c r="E1979" s="56" t="str">
        <f t="shared" si="121"/>
        <v>-</v>
      </c>
      <c r="F1979" s="49" t="str">
        <f t="shared" si="122"/>
        <v>-</v>
      </c>
      <c r="G1979" s="49" t="str">
        <f t="shared" si="123"/>
        <v>-</v>
      </c>
      <c r="H1979" s="54" t="str">
        <f t="shared" si="124"/>
        <v>请在此位置填入税率</v>
      </c>
    </row>
    <row r="1980" s="40" customFormat="1" spans="1:8">
      <c r="A1980" s="41"/>
      <c r="B1980" s="41"/>
      <c r="C1980" s="41"/>
      <c r="D1980" s="49" t="str">
        <f>IFERROR(VLOOKUP($C1980,商品分类目录查找!$A:$B,2,0),"-")</f>
        <v>-</v>
      </c>
      <c r="E1980" s="56" t="str">
        <f t="shared" si="121"/>
        <v>-</v>
      </c>
      <c r="F1980" s="49" t="str">
        <f t="shared" si="122"/>
        <v>-</v>
      </c>
      <c r="G1980" s="49" t="str">
        <f t="shared" si="123"/>
        <v>-</v>
      </c>
      <c r="H1980" s="54" t="str">
        <f t="shared" si="124"/>
        <v>请在此位置填入税率</v>
      </c>
    </row>
    <row r="1981" s="40" customFormat="1" spans="1:8">
      <c r="A1981" s="41"/>
      <c r="B1981" s="41"/>
      <c r="C1981" s="41"/>
      <c r="D1981" s="49" t="str">
        <f>IFERROR(VLOOKUP($C1981,商品分类目录查找!$A:$B,2,0),"-")</f>
        <v>-</v>
      </c>
      <c r="E1981" s="56" t="str">
        <f t="shared" si="121"/>
        <v>-</v>
      </c>
      <c r="F1981" s="49" t="str">
        <f t="shared" si="122"/>
        <v>-</v>
      </c>
      <c r="G1981" s="49" t="str">
        <f t="shared" si="123"/>
        <v>-</v>
      </c>
      <c r="H1981" s="54" t="str">
        <f t="shared" si="124"/>
        <v>请在此位置填入税率</v>
      </c>
    </row>
    <row r="1982" s="40" customFormat="1" spans="1:8">
      <c r="A1982" s="41"/>
      <c r="B1982" s="41"/>
      <c r="C1982" s="41"/>
      <c r="D1982" s="49" t="str">
        <f>IFERROR(VLOOKUP($C1982,商品分类目录查找!$A:$B,2,0),"-")</f>
        <v>-</v>
      </c>
      <c r="E1982" s="56" t="str">
        <f t="shared" si="121"/>
        <v>-</v>
      </c>
      <c r="F1982" s="49" t="str">
        <f t="shared" si="122"/>
        <v>-</v>
      </c>
      <c r="G1982" s="49" t="str">
        <f t="shared" si="123"/>
        <v>-</v>
      </c>
      <c r="H1982" s="54" t="str">
        <f t="shared" si="124"/>
        <v>请在此位置填入税率</v>
      </c>
    </row>
    <row r="1983" s="40" customFormat="1" spans="1:8">
      <c r="A1983" s="41"/>
      <c r="B1983" s="41"/>
      <c r="C1983" s="41"/>
      <c r="D1983" s="49" t="str">
        <f>IFERROR(VLOOKUP($C1983,商品分类目录查找!$A:$B,2,0),"-")</f>
        <v>-</v>
      </c>
      <c r="E1983" s="56" t="str">
        <f t="shared" si="121"/>
        <v>-</v>
      </c>
      <c r="F1983" s="49" t="str">
        <f t="shared" si="122"/>
        <v>-</v>
      </c>
      <c r="G1983" s="49" t="str">
        <f t="shared" si="123"/>
        <v>-</v>
      </c>
      <c r="H1983" s="54" t="str">
        <f t="shared" si="124"/>
        <v>请在此位置填入税率</v>
      </c>
    </row>
    <row r="1984" s="40" customFormat="1" spans="1:8">
      <c r="A1984" s="41"/>
      <c r="B1984" s="41"/>
      <c r="C1984" s="41"/>
      <c r="D1984" s="49" t="str">
        <f>IFERROR(VLOOKUP($C1984,商品分类目录查找!$A:$B,2,0),"-")</f>
        <v>-</v>
      </c>
      <c r="E1984" s="56" t="str">
        <f t="shared" si="121"/>
        <v>-</v>
      </c>
      <c r="F1984" s="49" t="str">
        <f t="shared" si="122"/>
        <v>-</v>
      </c>
      <c r="G1984" s="49" t="str">
        <f t="shared" si="123"/>
        <v>-</v>
      </c>
      <c r="H1984" s="54" t="str">
        <f t="shared" si="124"/>
        <v>请在此位置填入税率</v>
      </c>
    </row>
    <row r="1985" s="40" customFormat="1" spans="1:8">
      <c r="A1985" s="41"/>
      <c r="B1985" s="41"/>
      <c r="C1985" s="41"/>
      <c r="D1985" s="49" t="str">
        <f>IFERROR(VLOOKUP($C1985,商品分类目录查找!$A:$B,2,0),"-")</f>
        <v>-</v>
      </c>
      <c r="E1985" s="56" t="str">
        <f t="shared" si="121"/>
        <v>-</v>
      </c>
      <c r="F1985" s="49" t="str">
        <f t="shared" si="122"/>
        <v>-</v>
      </c>
      <c r="G1985" s="49" t="str">
        <f t="shared" si="123"/>
        <v>-</v>
      </c>
      <c r="H1985" s="54" t="str">
        <f t="shared" si="124"/>
        <v>请在此位置填入税率</v>
      </c>
    </row>
    <row r="1986" s="40" customFormat="1" spans="1:8">
      <c r="A1986" s="41"/>
      <c r="B1986" s="41"/>
      <c r="C1986" s="41"/>
      <c r="D1986" s="49" t="str">
        <f>IFERROR(VLOOKUP($C1986,商品分类目录查找!$A:$B,2,0),"-")</f>
        <v>-</v>
      </c>
      <c r="E1986" s="56" t="str">
        <f t="shared" ref="E1986:E2049" si="125">LEFT(D1986,4)</f>
        <v>-</v>
      </c>
      <c r="F1986" s="49" t="str">
        <f t="shared" ref="F1986:F2049" si="126">LEFT($D1986,3)</f>
        <v>-</v>
      </c>
      <c r="G1986" s="49" t="str">
        <f t="shared" ref="G1986:G2049" si="127">LEFT($D1986,2)</f>
        <v>-</v>
      </c>
      <c r="H1986" s="54" t="str">
        <f t="shared" si="124"/>
        <v>请在此位置填入税率</v>
      </c>
    </row>
    <row r="1987" s="40" customFormat="1" spans="1:8">
      <c r="A1987" s="41"/>
      <c r="B1987" s="41"/>
      <c r="C1987" s="41"/>
      <c r="D1987" s="49" t="str">
        <f>IFERROR(VLOOKUP($C1987,商品分类目录查找!$A:$B,2,0),"-")</f>
        <v>-</v>
      </c>
      <c r="E1987" s="56" t="str">
        <f t="shared" si="125"/>
        <v>-</v>
      </c>
      <c r="F1987" s="49" t="str">
        <f t="shared" si="126"/>
        <v>-</v>
      </c>
      <c r="G1987" s="49" t="str">
        <f t="shared" si="127"/>
        <v>-</v>
      </c>
      <c r="H1987" s="54" t="str">
        <f t="shared" si="124"/>
        <v>请在此位置填入税率</v>
      </c>
    </row>
    <row r="1988" s="40" customFormat="1" spans="1:8">
      <c r="A1988" s="41"/>
      <c r="B1988" s="41"/>
      <c r="C1988" s="41"/>
      <c r="D1988" s="49" t="str">
        <f>IFERROR(VLOOKUP($C1988,商品分类目录查找!$A:$B,2,0),"-")</f>
        <v>-</v>
      </c>
      <c r="E1988" s="56" t="str">
        <f t="shared" si="125"/>
        <v>-</v>
      </c>
      <c r="F1988" s="49" t="str">
        <f t="shared" si="126"/>
        <v>-</v>
      </c>
      <c r="G1988" s="49" t="str">
        <f t="shared" si="127"/>
        <v>-</v>
      </c>
      <c r="H1988" s="54" t="str">
        <f t="shared" si="124"/>
        <v>请在此位置填入税率</v>
      </c>
    </row>
    <row r="1989" s="40" customFormat="1" spans="1:8">
      <c r="A1989" s="41"/>
      <c r="B1989" s="41"/>
      <c r="C1989" s="41"/>
      <c r="D1989" s="49" t="str">
        <f>IFERROR(VLOOKUP($C1989,商品分类目录查找!$A:$B,2,0),"-")</f>
        <v>-</v>
      </c>
      <c r="E1989" s="56" t="str">
        <f t="shared" si="125"/>
        <v>-</v>
      </c>
      <c r="F1989" s="49" t="str">
        <f t="shared" si="126"/>
        <v>-</v>
      </c>
      <c r="G1989" s="49" t="str">
        <f t="shared" si="127"/>
        <v>-</v>
      </c>
      <c r="H1989" s="54" t="str">
        <f t="shared" si="124"/>
        <v>请在此位置填入税率</v>
      </c>
    </row>
    <row r="1990" s="40" customFormat="1" spans="1:8">
      <c r="A1990" s="41"/>
      <c r="B1990" s="41"/>
      <c r="C1990" s="41"/>
      <c r="D1990" s="49" t="str">
        <f>IFERROR(VLOOKUP($C1990,商品分类目录查找!$A:$B,2,0),"-")</f>
        <v>-</v>
      </c>
      <c r="E1990" s="56" t="str">
        <f t="shared" si="125"/>
        <v>-</v>
      </c>
      <c r="F1990" s="49" t="str">
        <f t="shared" si="126"/>
        <v>-</v>
      </c>
      <c r="G1990" s="49" t="str">
        <f t="shared" si="127"/>
        <v>-</v>
      </c>
      <c r="H1990" s="54" t="str">
        <f t="shared" si="124"/>
        <v>请在此位置填入税率</v>
      </c>
    </row>
    <row r="1991" s="40" customFormat="1" spans="1:8">
      <c r="A1991" s="41"/>
      <c r="B1991" s="41"/>
      <c r="C1991" s="41"/>
      <c r="D1991" s="49" t="str">
        <f>IFERROR(VLOOKUP($C1991,商品分类目录查找!$A:$B,2,0),"-")</f>
        <v>-</v>
      </c>
      <c r="E1991" s="56" t="str">
        <f t="shared" si="125"/>
        <v>-</v>
      </c>
      <c r="F1991" s="49" t="str">
        <f t="shared" si="126"/>
        <v>-</v>
      </c>
      <c r="G1991" s="49" t="str">
        <f t="shared" si="127"/>
        <v>-</v>
      </c>
      <c r="H1991" s="54" t="str">
        <f t="shared" si="124"/>
        <v>请在此位置填入税率</v>
      </c>
    </row>
    <row r="1992" s="40" customFormat="1" spans="1:8">
      <c r="A1992" s="41"/>
      <c r="B1992" s="41"/>
      <c r="C1992" s="41"/>
      <c r="D1992" s="49" t="str">
        <f>IFERROR(VLOOKUP($C1992,商品分类目录查找!$A:$B,2,0),"-")</f>
        <v>-</v>
      </c>
      <c r="E1992" s="56" t="str">
        <f t="shared" si="125"/>
        <v>-</v>
      </c>
      <c r="F1992" s="49" t="str">
        <f t="shared" si="126"/>
        <v>-</v>
      </c>
      <c r="G1992" s="49" t="str">
        <f t="shared" si="127"/>
        <v>-</v>
      </c>
      <c r="H1992" s="54" t="str">
        <f t="shared" si="124"/>
        <v>请在此位置填入税率</v>
      </c>
    </row>
    <row r="1993" s="40" customFormat="1" spans="1:8">
      <c r="A1993" s="41"/>
      <c r="B1993" s="41"/>
      <c r="C1993" s="41"/>
      <c r="D1993" s="49" t="str">
        <f>IFERROR(VLOOKUP($C1993,商品分类目录查找!$A:$B,2,0),"-")</f>
        <v>-</v>
      </c>
      <c r="E1993" s="56" t="str">
        <f t="shared" si="125"/>
        <v>-</v>
      </c>
      <c r="F1993" s="49" t="str">
        <f t="shared" si="126"/>
        <v>-</v>
      </c>
      <c r="G1993" s="49" t="str">
        <f t="shared" si="127"/>
        <v>-</v>
      </c>
      <c r="H1993" s="54" t="str">
        <f t="shared" si="124"/>
        <v>请在此位置填入税率</v>
      </c>
    </row>
    <row r="1994" s="40" customFormat="1" spans="1:8">
      <c r="A1994" s="41"/>
      <c r="B1994" s="41"/>
      <c r="C1994" s="41"/>
      <c r="D1994" s="49" t="str">
        <f>IFERROR(VLOOKUP($C1994,商品分类目录查找!$A:$B,2,0),"-")</f>
        <v>-</v>
      </c>
      <c r="E1994" s="56" t="str">
        <f t="shared" si="125"/>
        <v>-</v>
      </c>
      <c r="F1994" s="49" t="str">
        <f t="shared" si="126"/>
        <v>-</v>
      </c>
      <c r="G1994" s="49" t="str">
        <f t="shared" si="127"/>
        <v>-</v>
      </c>
      <c r="H1994" s="54" t="str">
        <f t="shared" si="124"/>
        <v>请在此位置填入税率</v>
      </c>
    </row>
    <row r="1995" s="40" customFormat="1" spans="1:8">
      <c r="A1995" s="41"/>
      <c r="B1995" s="41"/>
      <c r="C1995" s="41"/>
      <c r="D1995" s="49" t="str">
        <f>IFERROR(VLOOKUP($C1995,商品分类目录查找!$A:$B,2,0),"-")</f>
        <v>-</v>
      </c>
      <c r="E1995" s="56" t="str">
        <f t="shared" si="125"/>
        <v>-</v>
      </c>
      <c r="F1995" s="49" t="str">
        <f t="shared" si="126"/>
        <v>-</v>
      </c>
      <c r="G1995" s="49" t="str">
        <f t="shared" si="127"/>
        <v>-</v>
      </c>
      <c r="H1995" s="54" t="str">
        <f t="shared" si="124"/>
        <v>请在此位置填入税率</v>
      </c>
    </row>
    <row r="1996" s="40" customFormat="1" spans="1:8">
      <c r="A1996" s="41"/>
      <c r="B1996" s="41"/>
      <c r="C1996" s="41"/>
      <c r="D1996" s="49" t="str">
        <f>IFERROR(VLOOKUP($C1996,商品分类目录查找!$A:$B,2,0),"-")</f>
        <v>-</v>
      </c>
      <c r="E1996" s="56" t="str">
        <f t="shared" si="125"/>
        <v>-</v>
      </c>
      <c r="F1996" s="49" t="str">
        <f t="shared" si="126"/>
        <v>-</v>
      </c>
      <c r="G1996" s="49" t="str">
        <f t="shared" si="127"/>
        <v>-</v>
      </c>
      <c r="H1996" s="54" t="str">
        <f t="shared" si="124"/>
        <v>请在此位置填入税率</v>
      </c>
    </row>
    <row r="1997" s="40" customFormat="1" spans="1:8">
      <c r="A1997" s="41"/>
      <c r="B1997" s="41"/>
      <c r="C1997" s="41"/>
      <c r="D1997" s="49" t="str">
        <f>IFERROR(VLOOKUP($C1997,商品分类目录查找!$A:$B,2,0),"-")</f>
        <v>-</v>
      </c>
      <c r="E1997" s="56" t="str">
        <f t="shared" si="125"/>
        <v>-</v>
      </c>
      <c r="F1997" s="49" t="str">
        <f t="shared" si="126"/>
        <v>-</v>
      </c>
      <c r="G1997" s="49" t="str">
        <f t="shared" si="127"/>
        <v>-</v>
      </c>
      <c r="H1997" s="54" t="str">
        <f t="shared" si="124"/>
        <v>请在此位置填入税率</v>
      </c>
    </row>
    <row r="1998" s="40" customFormat="1" spans="1:8">
      <c r="A1998" s="41"/>
      <c r="B1998" s="41"/>
      <c r="C1998" s="41"/>
      <c r="D1998" s="49" t="str">
        <f>IFERROR(VLOOKUP($C1998,商品分类目录查找!$A:$B,2,0),"-")</f>
        <v>-</v>
      </c>
      <c r="E1998" s="56" t="str">
        <f t="shared" si="125"/>
        <v>-</v>
      </c>
      <c r="F1998" s="49" t="str">
        <f t="shared" si="126"/>
        <v>-</v>
      </c>
      <c r="G1998" s="49" t="str">
        <f t="shared" si="127"/>
        <v>-</v>
      </c>
      <c r="H1998" s="54" t="str">
        <f t="shared" si="124"/>
        <v>请在此位置填入税率</v>
      </c>
    </row>
    <row r="1999" s="40" customFormat="1" spans="1:8">
      <c r="A1999" s="41"/>
      <c r="B1999" s="41"/>
      <c r="C1999" s="41"/>
      <c r="D1999" s="49" t="str">
        <f>IFERROR(VLOOKUP($C1999,商品分类目录查找!$A:$B,2,0),"-")</f>
        <v>-</v>
      </c>
      <c r="E1999" s="56" t="str">
        <f t="shared" si="125"/>
        <v>-</v>
      </c>
      <c r="F1999" s="49" t="str">
        <f t="shared" si="126"/>
        <v>-</v>
      </c>
      <c r="G1999" s="49" t="str">
        <f t="shared" si="127"/>
        <v>-</v>
      </c>
      <c r="H1999" s="54" t="str">
        <f t="shared" ref="H1999:H2062" si="128">IF(B1999="","请在此位置填入税率","-")</f>
        <v>请在此位置填入税率</v>
      </c>
    </row>
    <row r="2000" s="40" customFormat="1" spans="1:8">
      <c r="A2000" s="41"/>
      <c r="B2000" s="41"/>
      <c r="C2000" s="41"/>
      <c r="D2000" s="49" t="str">
        <f>IFERROR(VLOOKUP($C2000,商品分类目录查找!$A:$B,2,0),"-")</f>
        <v>-</v>
      </c>
      <c r="E2000" s="56" t="str">
        <f t="shared" si="125"/>
        <v>-</v>
      </c>
      <c r="F2000" s="49" t="str">
        <f t="shared" si="126"/>
        <v>-</v>
      </c>
      <c r="G2000" s="49" t="str">
        <f t="shared" si="127"/>
        <v>-</v>
      </c>
      <c r="H2000" s="54" t="str">
        <f t="shared" si="128"/>
        <v>请在此位置填入税率</v>
      </c>
    </row>
    <row r="2001" s="40" customFormat="1" spans="1:8">
      <c r="A2001" s="41"/>
      <c r="B2001" s="41"/>
      <c r="C2001" s="41"/>
      <c r="D2001" s="49" t="str">
        <f>IFERROR(VLOOKUP($C2001,商品分类目录查找!$A:$B,2,0),"-")</f>
        <v>-</v>
      </c>
      <c r="E2001" s="56" t="str">
        <f t="shared" si="125"/>
        <v>-</v>
      </c>
      <c r="F2001" s="49" t="str">
        <f t="shared" si="126"/>
        <v>-</v>
      </c>
      <c r="G2001" s="49" t="str">
        <f t="shared" si="127"/>
        <v>-</v>
      </c>
      <c r="H2001" s="54" t="str">
        <f t="shared" si="128"/>
        <v>请在此位置填入税率</v>
      </c>
    </row>
    <row r="2002" s="40" customFormat="1" spans="1:8">
      <c r="A2002" s="41"/>
      <c r="B2002" s="41"/>
      <c r="C2002" s="41"/>
      <c r="D2002" s="49" t="str">
        <f>IFERROR(VLOOKUP($C2002,商品分类目录查找!$A:$B,2,0),"-")</f>
        <v>-</v>
      </c>
      <c r="E2002" s="56" t="str">
        <f t="shared" si="125"/>
        <v>-</v>
      </c>
      <c r="F2002" s="49" t="str">
        <f t="shared" si="126"/>
        <v>-</v>
      </c>
      <c r="G2002" s="49" t="str">
        <f t="shared" si="127"/>
        <v>-</v>
      </c>
      <c r="H2002" s="54" t="str">
        <f t="shared" si="128"/>
        <v>请在此位置填入税率</v>
      </c>
    </row>
    <row r="2003" s="40" customFormat="1" spans="1:8">
      <c r="A2003" s="41"/>
      <c r="B2003" s="41"/>
      <c r="C2003" s="41"/>
      <c r="D2003" s="49" t="str">
        <f>IFERROR(VLOOKUP($C2003,商品分类目录查找!$A:$B,2,0),"-")</f>
        <v>-</v>
      </c>
      <c r="E2003" s="56" t="str">
        <f t="shared" si="125"/>
        <v>-</v>
      </c>
      <c r="F2003" s="49" t="str">
        <f t="shared" si="126"/>
        <v>-</v>
      </c>
      <c r="G2003" s="49" t="str">
        <f t="shared" si="127"/>
        <v>-</v>
      </c>
      <c r="H2003" s="54" t="str">
        <f t="shared" si="128"/>
        <v>请在此位置填入税率</v>
      </c>
    </row>
    <row r="2004" s="40" customFormat="1" spans="1:8">
      <c r="A2004" s="41"/>
      <c r="B2004" s="41"/>
      <c r="C2004" s="41"/>
      <c r="D2004" s="49" t="str">
        <f>IFERROR(VLOOKUP($C2004,商品分类目录查找!$A:$B,2,0),"-")</f>
        <v>-</v>
      </c>
      <c r="E2004" s="56" t="str">
        <f t="shared" si="125"/>
        <v>-</v>
      </c>
      <c r="F2004" s="49" t="str">
        <f t="shared" si="126"/>
        <v>-</v>
      </c>
      <c r="G2004" s="49" t="str">
        <f t="shared" si="127"/>
        <v>-</v>
      </c>
      <c r="H2004" s="54" t="str">
        <f t="shared" si="128"/>
        <v>请在此位置填入税率</v>
      </c>
    </row>
    <row r="2005" s="40" customFormat="1" spans="1:8">
      <c r="A2005" s="41"/>
      <c r="B2005" s="41"/>
      <c r="C2005" s="41"/>
      <c r="D2005" s="49" t="str">
        <f>IFERROR(VLOOKUP($C2005,商品分类目录查找!$A:$B,2,0),"-")</f>
        <v>-</v>
      </c>
      <c r="E2005" s="56" t="str">
        <f t="shared" si="125"/>
        <v>-</v>
      </c>
      <c r="F2005" s="49" t="str">
        <f t="shared" si="126"/>
        <v>-</v>
      </c>
      <c r="G2005" s="49" t="str">
        <f t="shared" si="127"/>
        <v>-</v>
      </c>
      <c r="H2005" s="54" t="str">
        <f t="shared" si="128"/>
        <v>请在此位置填入税率</v>
      </c>
    </row>
    <row r="2006" s="40" customFormat="1" spans="1:8">
      <c r="A2006" s="41"/>
      <c r="B2006" s="41"/>
      <c r="C2006" s="41"/>
      <c r="D2006" s="49" t="str">
        <f>IFERROR(VLOOKUP($C2006,商品分类目录查找!$A:$B,2,0),"-")</f>
        <v>-</v>
      </c>
      <c r="E2006" s="56" t="str">
        <f t="shared" si="125"/>
        <v>-</v>
      </c>
      <c r="F2006" s="49" t="str">
        <f t="shared" si="126"/>
        <v>-</v>
      </c>
      <c r="G2006" s="49" t="str">
        <f t="shared" si="127"/>
        <v>-</v>
      </c>
      <c r="H2006" s="54" t="str">
        <f t="shared" si="128"/>
        <v>请在此位置填入税率</v>
      </c>
    </row>
    <row r="2007" s="40" customFormat="1" spans="1:8">
      <c r="A2007" s="41"/>
      <c r="B2007" s="41"/>
      <c r="C2007" s="41"/>
      <c r="D2007" s="49" t="str">
        <f>IFERROR(VLOOKUP($C2007,商品分类目录查找!$A:$B,2,0),"-")</f>
        <v>-</v>
      </c>
      <c r="E2007" s="56" t="str">
        <f t="shared" si="125"/>
        <v>-</v>
      </c>
      <c r="F2007" s="49" t="str">
        <f t="shared" si="126"/>
        <v>-</v>
      </c>
      <c r="G2007" s="49" t="str">
        <f t="shared" si="127"/>
        <v>-</v>
      </c>
      <c r="H2007" s="54" t="str">
        <f t="shared" si="128"/>
        <v>请在此位置填入税率</v>
      </c>
    </row>
    <row r="2008" s="40" customFormat="1" spans="1:8">
      <c r="A2008" s="41"/>
      <c r="B2008" s="41"/>
      <c r="C2008" s="41"/>
      <c r="D2008" s="49" t="str">
        <f>IFERROR(VLOOKUP($C2008,商品分类目录查找!$A:$B,2,0),"-")</f>
        <v>-</v>
      </c>
      <c r="E2008" s="56" t="str">
        <f t="shared" si="125"/>
        <v>-</v>
      </c>
      <c r="F2008" s="49" t="str">
        <f t="shared" si="126"/>
        <v>-</v>
      </c>
      <c r="G2008" s="49" t="str">
        <f t="shared" si="127"/>
        <v>-</v>
      </c>
      <c r="H2008" s="54" t="str">
        <f t="shared" si="128"/>
        <v>请在此位置填入税率</v>
      </c>
    </row>
    <row r="2009" s="40" customFormat="1" spans="1:8">
      <c r="A2009" s="41"/>
      <c r="B2009" s="41"/>
      <c r="C2009" s="41"/>
      <c r="D2009" s="49" t="str">
        <f>IFERROR(VLOOKUP($C2009,商品分类目录查找!$A:$B,2,0),"-")</f>
        <v>-</v>
      </c>
      <c r="E2009" s="56" t="str">
        <f t="shared" si="125"/>
        <v>-</v>
      </c>
      <c r="F2009" s="49" t="str">
        <f t="shared" si="126"/>
        <v>-</v>
      </c>
      <c r="G2009" s="49" t="str">
        <f t="shared" si="127"/>
        <v>-</v>
      </c>
      <c r="H2009" s="54" t="str">
        <f t="shared" si="128"/>
        <v>请在此位置填入税率</v>
      </c>
    </row>
    <row r="2010" s="40" customFormat="1" spans="1:8">
      <c r="A2010" s="41"/>
      <c r="B2010" s="41"/>
      <c r="C2010" s="41"/>
      <c r="D2010" s="49" t="str">
        <f>IFERROR(VLOOKUP($C2010,商品分类目录查找!$A:$B,2,0),"-")</f>
        <v>-</v>
      </c>
      <c r="E2010" s="56" t="str">
        <f t="shared" si="125"/>
        <v>-</v>
      </c>
      <c r="F2010" s="49" t="str">
        <f t="shared" si="126"/>
        <v>-</v>
      </c>
      <c r="G2010" s="49" t="str">
        <f t="shared" si="127"/>
        <v>-</v>
      </c>
      <c r="H2010" s="54" t="str">
        <f t="shared" si="128"/>
        <v>请在此位置填入税率</v>
      </c>
    </row>
    <row r="2011" s="40" customFormat="1" spans="1:8">
      <c r="A2011" s="41"/>
      <c r="B2011" s="41"/>
      <c r="C2011" s="41"/>
      <c r="D2011" s="49" t="str">
        <f>IFERROR(VLOOKUP($C2011,商品分类目录查找!$A:$B,2,0),"-")</f>
        <v>-</v>
      </c>
      <c r="E2011" s="56" t="str">
        <f t="shared" si="125"/>
        <v>-</v>
      </c>
      <c r="F2011" s="49" t="str">
        <f t="shared" si="126"/>
        <v>-</v>
      </c>
      <c r="G2011" s="49" t="str">
        <f t="shared" si="127"/>
        <v>-</v>
      </c>
      <c r="H2011" s="54" t="str">
        <f t="shared" si="128"/>
        <v>请在此位置填入税率</v>
      </c>
    </row>
    <row r="2012" s="40" customFormat="1" spans="1:8">
      <c r="A2012" s="41"/>
      <c r="B2012" s="41"/>
      <c r="C2012" s="41"/>
      <c r="D2012" s="49" t="str">
        <f>IFERROR(VLOOKUP($C2012,商品分类目录查找!$A:$B,2,0),"-")</f>
        <v>-</v>
      </c>
      <c r="E2012" s="56" t="str">
        <f t="shared" si="125"/>
        <v>-</v>
      </c>
      <c r="F2012" s="49" t="str">
        <f t="shared" si="126"/>
        <v>-</v>
      </c>
      <c r="G2012" s="49" t="str">
        <f t="shared" si="127"/>
        <v>-</v>
      </c>
      <c r="H2012" s="54" t="str">
        <f t="shared" si="128"/>
        <v>请在此位置填入税率</v>
      </c>
    </row>
    <row r="2013" s="40" customFormat="1" spans="1:8">
      <c r="A2013" s="41"/>
      <c r="B2013" s="41"/>
      <c r="C2013" s="41"/>
      <c r="D2013" s="49" t="str">
        <f>IFERROR(VLOOKUP($C2013,商品分类目录查找!$A:$B,2,0),"-")</f>
        <v>-</v>
      </c>
      <c r="E2013" s="56" t="str">
        <f t="shared" si="125"/>
        <v>-</v>
      </c>
      <c r="F2013" s="49" t="str">
        <f t="shared" si="126"/>
        <v>-</v>
      </c>
      <c r="G2013" s="49" t="str">
        <f t="shared" si="127"/>
        <v>-</v>
      </c>
      <c r="H2013" s="54" t="str">
        <f t="shared" si="128"/>
        <v>请在此位置填入税率</v>
      </c>
    </row>
    <row r="2014" s="40" customFormat="1" spans="1:8">
      <c r="A2014" s="41"/>
      <c r="B2014" s="41"/>
      <c r="C2014" s="41"/>
      <c r="D2014" s="49" t="str">
        <f>IFERROR(VLOOKUP($C2014,商品分类目录查找!$A:$B,2,0),"-")</f>
        <v>-</v>
      </c>
      <c r="E2014" s="56" t="str">
        <f t="shared" si="125"/>
        <v>-</v>
      </c>
      <c r="F2014" s="49" t="str">
        <f t="shared" si="126"/>
        <v>-</v>
      </c>
      <c r="G2014" s="49" t="str">
        <f t="shared" si="127"/>
        <v>-</v>
      </c>
      <c r="H2014" s="54" t="str">
        <f t="shared" si="128"/>
        <v>请在此位置填入税率</v>
      </c>
    </row>
    <row r="2015" s="40" customFormat="1" spans="1:8">
      <c r="A2015" s="41"/>
      <c r="B2015" s="41"/>
      <c r="C2015" s="41"/>
      <c r="D2015" s="49" t="str">
        <f>IFERROR(VLOOKUP($C2015,商品分类目录查找!$A:$B,2,0),"-")</f>
        <v>-</v>
      </c>
      <c r="E2015" s="56" t="str">
        <f t="shared" si="125"/>
        <v>-</v>
      </c>
      <c r="F2015" s="49" t="str">
        <f t="shared" si="126"/>
        <v>-</v>
      </c>
      <c r="G2015" s="49" t="str">
        <f t="shared" si="127"/>
        <v>-</v>
      </c>
      <c r="H2015" s="54" t="str">
        <f t="shared" si="128"/>
        <v>请在此位置填入税率</v>
      </c>
    </row>
    <row r="2016" s="40" customFormat="1" spans="1:8">
      <c r="A2016" s="41"/>
      <c r="B2016" s="41"/>
      <c r="C2016" s="41"/>
      <c r="D2016" s="49" t="str">
        <f>IFERROR(VLOOKUP($C2016,商品分类目录查找!$A:$B,2,0),"-")</f>
        <v>-</v>
      </c>
      <c r="E2016" s="56" t="str">
        <f t="shared" si="125"/>
        <v>-</v>
      </c>
      <c r="F2016" s="49" t="str">
        <f t="shared" si="126"/>
        <v>-</v>
      </c>
      <c r="G2016" s="49" t="str">
        <f t="shared" si="127"/>
        <v>-</v>
      </c>
      <c r="H2016" s="54" t="str">
        <f t="shared" si="128"/>
        <v>请在此位置填入税率</v>
      </c>
    </row>
    <row r="2017" s="40" customFormat="1" spans="1:8">
      <c r="A2017" s="41"/>
      <c r="B2017" s="41"/>
      <c r="C2017" s="41"/>
      <c r="D2017" s="49" t="str">
        <f>IFERROR(VLOOKUP($C2017,商品分类目录查找!$A:$B,2,0),"-")</f>
        <v>-</v>
      </c>
      <c r="E2017" s="56" t="str">
        <f t="shared" si="125"/>
        <v>-</v>
      </c>
      <c r="F2017" s="49" t="str">
        <f t="shared" si="126"/>
        <v>-</v>
      </c>
      <c r="G2017" s="49" t="str">
        <f t="shared" si="127"/>
        <v>-</v>
      </c>
      <c r="H2017" s="54" t="str">
        <f t="shared" si="128"/>
        <v>请在此位置填入税率</v>
      </c>
    </row>
    <row r="2018" s="40" customFormat="1" spans="1:8">
      <c r="A2018" s="41"/>
      <c r="B2018" s="41"/>
      <c r="C2018" s="41"/>
      <c r="D2018" s="49" t="str">
        <f>IFERROR(VLOOKUP($C2018,商品分类目录查找!$A:$B,2,0),"-")</f>
        <v>-</v>
      </c>
      <c r="E2018" s="56" t="str">
        <f t="shared" si="125"/>
        <v>-</v>
      </c>
      <c r="F2018" s="49" t="str">
        <f t="shared" si="126"/>
        <v>-</v>
      </c>
      <c r="G2018" s="49" t="str">
        <f t="shared" si="127"/>
        <v>-</v>
      </c>
      <c r="H2018" s="54" t="str">
        <f t="shared" si="128"/>
        <v>请在此位置填入税率</v>
      </c>
    </row>
    <row r="2019" s="40" customFormat="1" spans="1:8">
      <c r="A2019" s="41"/>
      <c r="B2019" s="41"/>
      <c r="C2019" s="41"/>
      <c r="D2019" s="49" t="str">
        <f>IFERROR(VLOOKUP($C2019,商品分类目录查找!$A:$B,2,0),"-")</f>
        <v>-</v>
      </c>
      <c r="E2019" s="56" t="str">
        <f t="shared" si="125"/>
        <v>-</v>
      </c>
      <c r="F2019" s="49" t="str">
        <f t="shared" si="126"/>
        <v>-</v>
      </c>
      <c r="G2019" s="49" t="str">
        <f t="shared" si="127"/>
        <v>-</v>
      </c>
      <c r="H2019" s="54" t="str">
        <f t="shared" si="128"/>
        <v>请在此位置填入税率</v>
      </c>
    </row>
    <row r="2020" s="40" customFormat="1" spans="1:8">
      <c r="A2020" s="41"/>
      <c r="B2020" s="41"/>
      <c r="C2020" s="41"/>
      <c r="D2020" s="49" t="str">
        <f>IFERROR(VLOOKUP($C2020,商品分类目录查找!$A:$B,2,0),"-")</f>
        <v>-</v>
      </c>
      <c r="E2020" s="56" t="str">
        <f t="shared" si="125"/>
        <v>-</v>
      </c>
      <c r="F2020" s="49" t="str">
        <f t="shared" si="126"/>
        <v>-</v>
      </c>
      <c r="G2020" s="49" t="str">
        <f t="shared" si="127"/>
        <v>-</v>
      </c>
      <c r="H2020" s="54" t="str">
        <f t="shared" si="128"/>
        <v>请在此位置填入税率</v>
      </c>
    </row>
    <row r="2021" s="40" customFormat="1" spans="1:8">
      <c r="A2021" s="41"/>
      <c r="B2021" s="41"/>
      <c r="C2021" s="41"/>
      <c r="D2021" s="49" t="str">
        <f>IFERROR(VLOOKUP($C2021,商品分类目录查找!$A:$B,2,0),"-")</f>
        <v>-</v>
      </c>
      <c r="E2021" s="56" t="str">
        <f t="shared" si="125"/>
        <v>-</v>
      </c>
      <c r="F2021" s="49" t="str">
        <f t="shared" si="126"/>
        <v>-</v>
      </c>
      <c r="G2021" s="49" t="str">
        <f t="shared" si="127"/>
        <v>-</v>
      </c>
      <c r="H2021" s="54" t="str">
        <f t="shared" si="128"/>
        <v>请在此位置填入税率</v>
      </c>
    </row>
    <row r="2022" s="40" customFormat="1" spans="1:8">
      <c r="A2022" s="41"/>
      <c r="B2022" s="41"/>
      <c r="C2022" s="41"/>
      <c r="D2022" s="49" t="str">
        <f>IFERROR(VLOOKUP($C2022,商品分类目录查找!$A:$B,2,0),"-")</f>
        <v>-</v>
      </c>
      <c r="E2022" s="56" t="str">
        <f t="shared" si="125"/>
        <v>-</v>
      </c>
      <c r="F2022" s="49" t="str">
        <f t="shared" si="126"/>
        <v>-</v>
      </c>
      <c r="G2022" s="49" t="str">
        <f t="shared" si="127"/>
        <v>-</v>
      </c>
      <c r="H2022" s="54" t="str">
        <f t="shared" si="128"/>
        <v>请在此位置填入税率</v>
      </c>
    </row>
    <row r="2023" s="40" customFormat="1" spans="1:8">
      <c r="A2023" s="41"/>
      <c r="B2023" s="41"/>
      <c r="C2023" s="41"/>
      <c r="D2023" s="49" t="str">
        <f>IFERROR(VLOOKUP($C2023,商品分类目录查找!$A:$B,2,0),"-")</f>
        <v>-</v>
      </c>
      <c r="E2023" s="56" t="str">
        <f t="shared" si="125"/>
        <v>-</v>
      </c>
      <c r="F2023" s="49" t="str">
        <f t="shared" si="126"/>
        <v>-</v>
      </c>
      <c r="G2023" s="49" t="str">
        <f t="shared" si="127"/>
        <v>-</v>
      </c>
      <c r="H2023" s="54" t="str">
        <f t="shared" si="128"/>
        <v>请在此位置填入税率</v>
      </c>
    </row>
    <row r="2024" s="40" customFormat="1" spans="1:8">
      <c r="A2024" s="41"/>
      <c r="B2024" s="41"/>
      <c r="C2024" s="41"/>
      <c r="D2024" s="49" t="str">
        <f>IFERROR(VLOOKUP($C2024,商品分类目录查找!$A:$B,2,0),"-")</f>
        <v>-</v>
      </c>
      <c r="E2024" s="56" t="str">
        <f t="shared" si="125"/>
        <v>-</v>
      </c>
      <c r="F2024" s="49" t="str">
        <f t="shared" si="126"/>
        <v>-</v>
      </c>
      <c r="G2024" s="49" t="str">
        <f t="shared" si="127"/>
        <v>-</v>
      </c>
      <c r="H2024" s="54" t="str">
        <f t="shared" si="128"/>
        <v>请在此位置填入税率</v>
      </c>
    </row>
    <row r="2025" s="40" customFormat="1" spans="1:8">
      <c r="A2025" s="41"/>
      <c r="B2025" s="41"/>
      <c r="C2025" s="41"/>
      <c r="D2025" s="49" t="str">
        <f>IFERROR(VLOOKUP($C2025,商品分类目录查找!$A:$B,2,0),"-")</f>
        <v>-</v>
      </c>
      <c r="E2025" s="56" t="str">
        <f t="shared" si="125"/>
        <v>-</v>
      </c>
      <c r="F2025" s="49" t="str">
        <f t="shared" si="126"/>
        <v>-</v>
      </c>
      <c r="G2025" s="49" t="str">
        <f t="shared" si="127"/>
        <v>-</v>
      </c>
      <c r="H2025" s="54" t="str">
        <f t="shared" si="128"/>
        <v>请在此位置填入税率</v>
      </c>
    </row>
    <row r="2026" s="40" customFormat="1" spans="1:8">
      <c r="A2026" s="41"/>
      <c r="B2026" s="41"/>
      <c r="C2026" s="41"/>
      <c r="D2026" s="49" t="str">
        <f>IFERROR(VLOOKUP($C2026,商品分类目录查找!$A:$B,2,0),"-")</f>
        <v>-</v>
      </c>
      <c r="E2026" s="56" t="str">
        <f t="shared" si="125"/>
        <v>-</v>
      </c>
      <c r="F2026" s="49" t="str">
        <f t="shared" si="126"/>
        <v>-</v>
      </c>
      <c r="G2026" s="49" t="str">
        <f t="shared" si="127"/>
        <v>-</v>
      </c>
      <c r="H2026" s="54" t="str">
        <f t="shared" si="128"/>
        <v>请在此位置填入税率</v>
      </c>
    </row>
    <row r="2027" s="40" customFormat="1" spans="1:8">
      <c r="A2027" s="41"/>
      <c r="B2027" s="41"/>
      <c r="C2027" s="41"/>
      <c r="D2027" s="49" t="str">
        <f>IFERROR(VLOOKUP($C2027,商品分类目录查找!$A:$B,2,0),"-")</f>
        <v>-</v>
      </c>
      <c r="E2027" s="56" t="str">
        <f t="shared" si="125"/>
        <v>-</v>
      </c>
      <c r="F2027" s="49" t="str">
        <f t="shared" si="126"/>
        <v>-</v>
      </c>
      <c r="G2027" s="49" t="str">
        <f t="shared" si="127"/>
        <v>-</v>
      </c>
      <c r="H2027" s="54" t="str">
        <f t="shared" si="128"/>
        <v>请在此位置填入税率</v>
      </c>
    </row>
    <row r="2028" s="40" customFormat="1" spans="1:8">
      <c r="A2028" s="41"/>
      <c r="B2028" s="41"/>
      <c r="C2028" s="41"/>
      <c r="D2028" s="49" t="str">
        <f>IFERROR(VLOOKUP($C2028,商品分类目录查找!$A:$B,2,0),"-")</f>
        <v>-</v>
      </c>
      <c r="E2028" s="56" t="str">
        <f t="shared" si="125"/>
        <v>-</v>
      </c>
      <c r="F2028" s="49" t="str">
        <f t="shared" si="126"/>
        <v>-</v>
      </c>
      <c r="G2028" s="49" t="str">
        <f t="shared" si="127"/>
        <v>-</v>
      </c>
      <c r="H2028" s="54" t="str">
        <f t="shared" si="128"/>
        <v>请在此位置填入税率</v>
      </c>
    </row>
    <row r="2029" s="40" customFormat="1" spans="1:8">
      <c r="A2029" s="41"/>
      <c r="B2029" s="41"/>
      <c r="C2029" s="41"/>
      <c r="D2029" s="49" t="str">
        <f>IFERROR(VLOOKUP($C2029,商品分类目录查找!$A:$B,2,0),"-")</f>
        <v>-</v>
      </c>
      <c r="E2029" s="56" t="str">
        <f t="shared" si="125"/>
        <v>-</v>
      </c>
      <c r="F2029" s="49" t="str">
        <f t="shared" si="126"/>
        <v>-</v>
      </c>
      <c r="G2029" s="49" t="str">
        <f t="shared" si="127"/>
        <v>-</v>
      </c>
      <c r="H2029" s="54" t="str">
        <f t="shared" si="128"/>
        <v>请在此位置填入税率</v>
      </c>
    </row>
    <row r="2030" s="40" customFormat="1" spans="1:8">
      <c r="A2030" s="41"/>
      <c r="B2030" s="41"/>
      <c r="C2030" s="41"/>
      <c r="D2030" s="49" t="str">
        <f>IFERROR(VLOOKUP($C2030,商品分类目录查找!$A:$B,2,0),"-")</f>
        <v>-</v>
      </c>
      <c r="E2030" s="56" t="str">
        <f t="shared" si="125"/>
        <v>-</v>
      </c>
      <c r="F2030" s="49" t="str">
        <f t="shared" si="126"/>
        <v>-</v>
      </c>
      <c r="G2030" s="49" t="str">
        <f t="shared" si="127"/>
        <v>-</v>
      </c>
      <c r="H2030" s="54" t="str">
        <f t="shared" si="128"/>
        <v>请在此位置填入税率</v>
      </c>
    </row>
    <row r="2031" s="40" customFormat="1" spans="1:8">
      <c r="A2031" s="41"/>
      <c r="B2031" s="41"/>
      <c r="C2031" s="41"/>
      <c r="D2031" s="49" t="str">
        <f>IFERROR(VLOOKUP($C2031,商品分类目录查找!$A:$B,2,0),"-")</f>
        <v>-</v>
      </c>
      <c r="E2031" s="56" t="str">
        <f t="shared" si="125"/>
        <v>-</v>
      </c>
      <c r="F2031" s="49" t="str">
        <f t="shared" si="126"/>
        <v>-</v>
      </c>
      <c r="G2031" s="49" t="str">
        <f t="shared" si="127"/>
        <v>-</v>
      </c>
      <c r="H2031" s="54" t="str">
        <f t="shared" si="128"/>
        <v>请在此位置填入税率</v>
      </c>
    </row>
    <row r="2032" s="40" customFormat="1" spans="1:8">
      <c r="A2032" s="41"/>
      <c r="B2032" s="41"/>
      <c r="C2032" s="41"/>
      <c r="D2032" s="49" t="str">
        <f>IFERROR(VLOOKUP($C2032,商品分类目录查找!$A:$B,2,0),"-")</f>
        <v>-</v>
      </c>
      <c r="E2032" s="56" t="str">
        <f t="shared" si="125"/>
        <v>-</v>
      </c>
      <c r="F2032" s="49" t="str">
        <f t="shared" si="126"/>
        <v>-</v>
      </c>
      <c r="G2032" s="49" t="str">
        <f t="shared" si="127"/>
        <v>-</v>
      </c>
      <c r="H2032" s="54" t="str">
        <f t="shared" si="128"/>
        <v>请在此位置填入税率</v>
      </c>
    </row>
    <row r="2033" s="40" customFormat="1" spans="1:8">
      <c r="A2033" s="41"/>
      <c r="B2033" s="41"/>
      <c r="C2033" s="41"/>
      <c r="D2033" s="49" t="str">
        <f>IFERROR(VLOOKUP($C2033,商品分类目录查找!$A:$B,2,0),"-")</f>
        <v>-</v>
      </c>
      <c r="E2033" s="56" t="str">
        <f t="shared" si="125"/>
        <v>-</v>
      </c>
      <c r="F2033" s="49" t="str">
        <f t="shared" si="126"/>
        <v>-</v>
      </c>
      <c r="G2033" s="49" t="str">
        <f t="shared" si="127"/>
        <v>-</v>
      </c>
      <c r="H2033" s="54" t="str">
        <f t="shared" si="128"/>
        <v>请在此位置填入税率</v>
      </c>
    </row>
    <row r="2034" s="40" customFormat="1" spans="1:8">
      <c r="A2034" s="41"/>
      <c r="B2034" s="41"/>
      <c r="C2034" s="41"/>
      <c r="D2034" s="49" t="str">
        <f>IFERROR(VLOOKUP($C2034,商品分类目录查找!$A:$B,2,0),"-")</f>
        <v>-</v>
      </c>
      <c r="E2034" s="56" t="str">
        <f t="shared" si="125"/>
        <v>-</v>
      </c>
      <c r="F2034" s="49" t="str">
        <f t="shared" si="126"/>
        <v>-</v>
      </c>
      <c r="G2034" s="49" t="str">
        <f t="shared" si="127"/>
        <v>-</v>
      </c>
      <c r="H2034" s="54" t="str">
        <f t="shared" si="128"/>
        <v>请在此位置填入税率</v>
      </c>
    </row>
    <row r="2035" s="40" customFormat="1" spans="1:8">
      <c r="A2035" s="41"/>
      <c r="B2035" s="41"/>
      <c r="C2035" s="41"/>
      <c r="D2035" s="49" t="str">
        <f>IFERROR(VLOOKUP($C2035,商品分类目录查找!$A:$B,2,0),"-")</f>
        <v>-</v>
      </c>
      <c r="E2035" s="56" t="str">
        <f t="shared" si="125"/>
        <v>-</v>
      </c>
      <c r="F2035" s="49" t="str">
        <f t="shared" si="126"/>
        <v>-</v>
      </c>
      <c r="G2035" s="49" t="str">
        <f t="shared" si="127"/>
        <v>-</v>
      </c>
      <c r="H2035" s="54" t="str">
        <f t="shared" si="128"/>
        <v>请在此位置填入税率</v>
      </c>
    </row>
    <row r="2036" s="40" customFormat="1" spans="1:8">
      <c r="A2036" s="41"/>
      <c r="B2036" s="41"/>
      <c r="C2036" s="41"/>
      <c r="D2036" s="49" t="str">
        <f>IFERROR(VLOOKUP($C2036,商品分类目录查找!$A:$B,2,0),"-")</f>
        <v>-</v>
      </c>
      <c r="E2036" s="56" t="str">
        <f t="shared" si="125"/>
        <v>-</v>
      </c>
      <c r="F2036" s="49" t="str">
        <f t="shared" si="126"/>
        <v>-</v>
      </c>
      <c r="G2036" s="49" t="str">
        <f t="shared" si="127"/>
        <v>-</v>
      </c>
      <c r="H2036" s="54" t="str">
        <f t="shared" si="128"/>
        <v>请在此位置填入税率</v>
      </c>
    </row>
    <row r="2037" s="40" customFormat="1" spans="1:8">
      <c r="A2037" s="41"/>
      <c r="B2037" s="41"/>
      <c r="C2037" s="41"/>
      <c r="D2037" s="49" t="str">
        <f>IFERROR(VLOOKUP($C2037,商品分类目录查找!$A:$B,2,0),"-")</f>
        <v>-</v>
      </c>
      <c r="E2037" s="56" t="str">
        <f t="shared" si="125"/>
        <v>-</v>
      </c>
      <c r="F2037" s="49" t="str">
        <f t="shared" si="126"/>
        <v>-</v>
      </c>
      <c r="G2037" s="49" t="str">
        <f t="shared" si="127"/>
        <v>-</v>
      </c>
      <c r="H2037" s="54" t="str">
        <f t="shared" si="128"/>
        <v>请在此位置填入税率</v>
      </c>
    </row>
    <row r="2038" s="40" customFormat="1" spans="1:8">
      <c r="A2038" s="41"/>
      <c r="B2038" s="41"/>
      <c r="C2038" s="41"/>
      <c r="D2038" s="49" t="str">
        <f>IFERROR(VLOOKUP($C2038,商品分类目录查找!$A:$B,2,0),"-")</f>
        <v>-</v>
      </c>
      <c r="E2038" s="56" t="str">
        <f t="shared" si="125"/>
        <v>-</v>
      </c>
      <c r="F2038" s="49" t="str">
        <f t="shared" si="126"/>
        <v>-</v>
      </c>
      <c r="G2038" s="49" t="str">
        <f t="shared" si="127"/>
        <v>-</v>
      </c>
      <c r="H2038" s="54" t="str">
        <f t="shared" si="128"/>
        <v>请在此位置填入税率</v>
      </c>
    </row>
    <row r="2039" s="40" customFormat="1" spans="1:8">
      <c r="A2039" s="41"/>
      <c r="B2039" s="41"/>
      <c r="C2039" s="41"/>
      <c r="D2039" s="49" t="str">
        <f>IFERROR(VLOOKUP($C2039,商品分类目录查找!$A:$B,2,0),"-")</f>
        <v>-</v>
      </c>
      <c r="E2039" s="56" t="str">
        <f t="shared" si="125"/>
        <v>-</v>
      </c>
      <c r="F2039" s="49" t="str">
        <f t="shared" si="126"/>
        <v>-</v>
      </c>
      <c r="G2039" s="49" t="str">
        <f t="shared" si="127"/>
        <v>-</v>
      </c>
      <c r="H2039" s="54" t="str">
        <f t="shared" si="128"/>
        <v>请在此位置填入税率</v>
      </c>
    </row>
    <row r="2040" s="40" customFormat="1" spans="1:8">
      <c r="A2040" s="41"/>
      <c r="B2040" s="41"/>
      <c r="C2040" s="41"/>
      <c r="D2040" s="49" t="str">
        <f>IFERROR(VLOOKUP($C2040,商品分类目录查找!$A:$B,2,0),"-")</f>
        <v>-</v>
      </c>
      <c r="E2040" s="56" t="str">
        <f t="shared" si="125"/>
        <v>-</v>
      </c>
      <c r="F2040" s="49" t="str">
        <f t="shared" si="126"/>
        <v>-</v>
      </c>
      <c r="G2040" s="49" t="str">
        <f t="shared" si="127"/>
        <v>-</v>
      </c>
      <c r="H2040" s="54" t="str">
        <f t="shared" si="128"/>
        <v>请在此位置填入税率</v>
      </c>
    </row>
    <row r="2041" s="40" customFormat="1" spans="1:8">
      <c r="A2041" s="41"/>
      <c r="B2041" s="41"/>
      <c r="C2041" s="41"/>
      <c r="D2041" s="49" t="str">
        <f>IFERROR(VLOOKUP($C2041,商品分类目录查找!$A:$B,2,0),"-")</f>
        <v>-</v>
      </c>
      <c r="E2041" s="56" t="str">
        <f t="shared" si="125"/>
        <v>-</v>
      </c>
      <c r="F2041" s="49" t="str">
        <f t="shared" si="126"/>
        <v>-</v>
      </c>
      <c r="G2041" s="49" t="str">
        <f t="shared" si="127"/>
        <v>-</v>
      </c>
      <c r="H2041" s="54" t="str">
        <f t="shared" si="128"/>
        <v>请在此位置填入税率</v>
      </c>
    </row>
    <row r="2042" s="40" customFormat="1" spans="1:8">
      <c r="A2042" s="41"/>
      <c r="B2042" s="41"/>
      <c r="C2042" s="41"/>
      <c r="D2042" s="49" t="str">
        <f>IFERROR(VLOOKUP($C2042,商品分类目录查找!$A:$B,2,0),"-")</f>
        <v>-</v>
      </c>
      <c r="E2042" s="56" t="str">
        <f t="shared" si="125"/>
        <v>-</v>
      </c>
      <c r="F2042" s="49" t="str">
        <f t="shared" si="126"/>
        <v>-</v>
      </c>
      <c r="G2042" s="49" t="str">
        <f t="shared" si="127"/>
        <v>-</v>
      </c>
      <c r="H2042" s="54" t="str">
        <f t="shared" si="128"/>
        <v>请在此位置填入税率</v>
      </c>
    </row>
    <row r="2043" s="40" customFormat="1" spans="1:8">
      <c r="A2043" s="41"/>
      <c r="B2043" s="41"/>
      <c r="C2043" s="41"/>
      <c r="D2043" s="49" t="str">
        <f>IFERROR(VLOOKUP($C2043,商品分类目录查找!$A:$B,2,0),"-")</f>
        <v>-</v>
      </c>
      <c r="E2043" s="56" t="str">
        <f t="shared" si="125"/>
        <v>-</v>
      </c>
      <c r="F2043" s="49" t="str">
        <f t="shared" si="126"/>
        <v>-</v>
      </c>
      <c r="G2043" s="49" t="str">
        <f t="shared" si="127"/>
        <v>-</v>
      </c>
      <c r="H2043" s="54" t="str">
        <f t="shared" si="128"/>
        <v>请在此位置填入税率</v>
      </c>
    </row>
    <row r="2044" s="40" customFormat="1" spans="1:8">
      <c r="A2044" s="41"/>
      <c r="B2044" s="41"/>
      <c r="C2044" s="41"/>
      <c r="D2044" s="49" t="str">
        <f>IFERROR(VLOOKUP($C2044,商品分类目录查找!$A:$B,2,0),"-")</f>
        <v>-</v>
      </c>
      <c r="E2044" s="56" t="str">
        <f t="shared" si="125"/>
        <v>-</v>
      </c>
      <c r="F2044" s="49" t="str">
        <f t="shared" si="126"/>
        <v>-</v>
      </c>
      <c r="G2044" s="49" t="str">
        <f t="shared" si="127"/>
        <v>-</v>
      </c>
      <c r="H2044" s="54" t="str">
        <f t="shared" si="128"/>
        <v>请在此位置填入税率</v>
      </c>
    </row>
    <row r="2045" s="40" customFormat="1" spans="1:8">
      <c r="A2045" s="41"/>
      <c r="B2045" s="41"/>
      <c r="C2045" s="41"/>
      <c r="D2045" s="49" t="str">
        <f>IFERROR(VLOOKUP($C2045,商品分类目录查找!$A:$B,2,0),"-")</f>
        <v>-</v>
      </c>
      <c r="E2045" s="56" t="str">
        <f t="shared" si="125"/>
        <v>-</v>
      </c>
      <c r="F2045" s="49" t="str">
        <f t="shared" si="126"/>
        <v>-</v>
      </c>
      <c r="G2045" s="49" t="str">
        <f t="shared" si="127"/>
        <v>-</v>
      </c>
      <c r="H2045" s="54" t="str">
        <f t="shared" si="128"/>
        <v>请在此位置填入税率</v>
      </c>
    </row>
    <row r="2046" s="40" customFormat="1" spans="1:8">
      <c r="A2046" s="41"/>
      <c r="B2046" s="41"/>
      <c r="C2046" s="41"/>
      <c r="D2046" s="49" t="str">
        <f>IFERROR(VLOOKUP($C2046,商品分类目录查找!$A:$B,2,0),"-")</f>
        <v>-</v>
      </c>
      <c r="E2046" s="56" t="str">
        <f t="shared" si="125"/>
        <v>-</v>
      </c>
      <c r="F2046" s="49" t="str">
        <f t="shared" si="126"/>
        <v>-</v>
      </c>
      <c r="G2046" s="49" t="str">
        <f t="shared" si="127"/>
        <v>-</v>
      </c>
      <c r="H2046" s="54" t="str">
        <f t="shared" si="128"/>
        <v>请在此位置填入税率</v>
      </c>
    </row>
    <row r="2047" s="40" customFormat="1" spans="1:8">
      <c r="A2047" s="41"/>
      <c r="B2047" s="41"/>
      <c r="C2047" s="41"/>
      <c r="D2047" s="49" t="str">
        <f>IFERROR(VLOOKUP($C2047,商品分类目录查找!$A:$B,2,0),"-")</f>
        <v>-</v>
      </c>
      <c r="E2047" s="56" t="str">
        <f t="shared" si="125"/>
        <v>-</v>
      </c>
      <c r="F2047" s="49" t="str">
        <f t="shared" si="126"/>
        <v>-</v>
      </c>
      <c r="G2047" s="49" t="str">
        <f t="shared" si="127"/>
        <v>-</v>
      </c>
      <c r="H2047" s="54" t="str">
        <f t="shared" si="128"/>
        <v>请在此位置填入税率</v>
      </c>
    </row>
    <row r="2048" s="40" customFormat="1" spans="1:8">
      <c r="A2048" s="41"/>
      <c r="B2048" s="41"/>
      <c r="C2048" s="41"/>
      <c r="D2048" s="49" t="str">
        <f>IFERROR(VLOOKUP($C2048,商品分类目录查找!$A:$B,2,0),"-")</f>
        <v>-</v>
      </c>
      <c r="E2048" s="56" t="str">
        <f t="shared" si="125"/>
        <v>-</v>
      </c>
      <c r="F2048" s="49" t="str">
        <f t="shared" si="126"/>
        <v>-</v>
      </c>
      <c r="G2048" s="49" t="str">
        <f t="shared" si="127"/>
        <v>-</v>
      </c>
      <c r="H2048" s="54" t="str">
        <f t="shared" si="128"/>
        <v>请在此位置填入税率</v>
      </c>
    </row>
    <row r="2049" s="40" customFormat="1" spans="1:8">
      <c r="A2049" s="41"/>
      <c r="B2049" s="41"/>
      <c r="C2049" s="41"/>
      <c r="D2049" s="49" t="str">
        <f>IFERROR(VLOOKUP($C2049,商品分类目录查找!$A:$B,2,0),"-")</f>
        <v>-</v>
      </c>
      <c r="E2049" s="56" t="str">
        <f t="shared" si="125"/>
        <v>-</v>
      </c>
      <c r="F2049" s="49" t="str">
        <f t="shared" si="126"/>
        <v>-</v>
      </c>
      <c r="G2049" s="49" t="str">
        <f t="shared" si="127"/>
        <v>-</v>
      </c>
      <c r="H2049" s="54" t="str">
        <f t="shared" si="128"/>
        <v>请在此位置填入税率</v>
      </c>
    </row>
    <row r="2050" s="40" customFormat="1" spans="1:8">
      <c r="A2050" s="41"/>
      <c r="B2050" s="41"/>
      <c r="C2050" s="41"/>
      <c r="D2050" s="49" t="str">
        <f>IFERROR(VLOOKUP($C2050,商品分类目录查找!$A:$B,2,0),"-")</f>
        <v>-</v>
      </c>
      <c r="E2050" s="56" t="str">
        <f t="shared" ref="E2050:E2113" si="129">LEFT(D2050,4)</f>
        <v>-</v>
      </c>
      <c r="F2050" s="49" t="str">
        <f t="shared" ref="F2050:F2113" si="130">LEFT($D2050,3)</f>
        <v>-</v>
      </c>
      <c r="G2050" s="49" t="str">
        <f t="shared" ref="G2050:G2113" si="131">LEFT($D2050,2)</f>
        <v>-</v>
      </c>
      <c r="H2050" s="54" t="str">
        <f t="shared" si="128"/>
        <v>请在此位置填入税率</v>
      </c>
    </row>
    <row r="2051" s="40" customFormat="1" spans="1:8">
      <c r="A2051" s="41"/>
      <c r="B2051" s="41"/>
      <c r="C2051" s="41"/>
      <c r="D2051" s="49" t="str">
        <f>IFERROR(VLOOKUP($C2051,商品分类目录查找!$A:$B,2,0),"-")</f>
        <v>-</v>
      </c>
      <c r="E2051" s="56" t="str">
        <f t="shared" si="129"/>
        <v>-</v>
      </c>
      <c r="F2051" s="49" t="str">
        <f t="shared" si="130"/>
        <v>-</v>
      </c>
      <c r="G2051" s="49" t="str">
        <f t="shared" si="131"/>
        <v>-</v>
      </c>
      <c r="H2051" s="54" t="str">
        <f t="shared" si="128"/>
        <v>请在此位置填入税率</v>
      </c>
    </row>
    <row r="2052" s="40" customFormat="1" spans="1:8">
      <c r="A2052" s="41"/>
      <c r="B2052" s="41"/>
      <c r="C2052" s="41"/>
      <c r="D2052" s="49" t="str">
        <f>IFERROR(VLOOKUP($C2052,商品分类目录查找!$A:$B,2,0),"-")</f>
        <v>-</v>
      </c>
      <c r="E2052" s="56" t="str">
        <f t="shared" si="129"/>
        <v>-</v>
      </c>
      <c r="F2052" s="49" t="str">
        <f t="shared" si="130"/>
        <v>-</v>
      </c>
      <c r="G2052" s="49" t="str">
        <f t="shared" si="131"/>
        <v>-</v>
      </c>
      <c r="H2052" s="54" t="str">
        <f t="shared" si="128"/>
        <v>请在此位置填入税率</v>
      </c>
    </row>
    <row r="2053" s="40" customFormat="1" spans="1:8">
      <c r="A2053" s="41"/>
      <c r="B2053" s="41"/>
      <c r="C2053" s="41"/>
      <c r="D2053" s="49" t="str">
        <f>IFERROR(VLOOKUP($C2053,商品分类目录查找!$A:$B,2,0),"-")</f>
        <v>-</v>
      </c>
      <c r="E2053" s="56" t="str">
        <f t="shared" si="129"/>
        <v>-</v>
      </c>
      <c r="F2053" s="49" t="str">
        <f t="shared" si="130"/>
        <v>-</v>
      </c>
      <c r="G2053" s="49" t="str">
        <f t="shared" si="131"/>
        <v>-</v>
      </c>
      <c r="H2053" s="54" t="str">
        <f t="shared" si="128"/>
        <v>请在此位置填入税率</v>
      </c>
    </row>
    <row r="2054" s="40" customFormat="1" spans="1:8">
      <c r="A2054" s="41"/>
      <c r="B2054" s="41"/>
      <c r="C2054" s="41"/>
      <c r="D2054" s="49" t="str">
        <f>IFERROR(VLOOKUP($C2054,商品分类目录查找!$A:$B,2,0),"-")</f>
        <v>-</v>
      </c>
      <c r="E2054" s="56" t="str">
        <f t="shared" si="129"/>
        <v>-</v>
      </c>
      <c r="F2054" s="49" t="str">
        <f t="shared" si="130"/>
        <v>-</v>
      </c>
      <c r="G2054" s="49" t="str">
        <f t="shared" si="131"/>
        <v>-</v>
      </c>
      <c r="H2054" s="54" t="str">
        <f t="shared" si="128"/>
        <v>请在此位置填入税率</v>
      </c>
    </row>
    <row r="2055" s="40" customFormat="1" spans="1:8">
      <c r="A2055" s="41"/>
      <c r="B2055" s="41"/>
      <c r="C2055" s="41"/>
      <c r="D2055" s="49" t="str">
        <f>IFERROR(VLOOKUP($C2055,商品分类目录查找!$A:$B,2,0),"-")</f>
        <v>-</v>
      </c>
      <c r="E2055" s="56" t="str">
        <f t="shared" si="129"/>
        <v>-</v>
      </c>
      <c r="F2055" s="49" t="str">
        <f t="shared" si="130"/>
        <v>-</v>
      </c>
      <c r="G2055" s="49" t="str">
        <f t="shared" si="131"/>
        <v>-</v>
      </c>
      <c r="H2055" s="54" t="str">
        <f t="shared" si="128"/>
        <v>请在此位置填入税率</v>
      </c>
    </row>
    <row r="2056" s="40" customFormat="1" spans="1:8">
      <c r="A2056" s="41"/>
      <c r="B2056" s="41"/>
      <c r="C2056" s="41"/>
      <c r="D2056" s="49" t="str">
        <f>IFERROR(VLOOKUP($C2056,商品分类目录查找!$A:$B,2,0),"-")</f>
        <v>-</v>
      </c>
      <c r="E2056" s="56" t="str">
        <f t="shared" si="129"/>
        <v>-</v>
      </c>
      <c r="F2056" s="49" t="str">
        <f t="shared" si="130"/>
        <v>-</v>
      </c>
      <c r="G2056" s="49" t="str">
        <f t="shared" si="131"/>
        <v>-</v>
      </c>
      <c r="H2056" s="54" t="str">
        <f t="shared" si="128"/>
        <v>请在此位置填入税率</v>
      </c>
    </row>
    <row r="2057" s="40" customFormat="1" spans="1:8">
      <c r="A2057" s="41"/>
      <c r="B2057" s="41"/>
      <c r="C2057" s="41"/>
      <c r="D2057" s="49" t="str">
        <f>IFERROR(VLOOKUP($C2057,商品分类目录查找!$A:$B,2,0),"-")</f>
        <v>-</v>
      </c>
      <c r="E2057" s="56" t="str">
        <f t="shared" si="129"/>
        <v>-</v>
      </c>
      <c r="F2057" s="49" t="str">
        <f t="shared" si="130"/>
        <v>-</v>
      </c>
      <c r="G2057" s="49" t="str">
        <f t="shared" si="131"/>
        <v>-</v>
      </c>
      <c r="H2057" s="54" t="str">
        <f t="shared" si="128"/>
        <v>请在此位置填入税率</v>
      </c>
    </row>
    <row r="2058" s="40" customFormat="1" spans="1:8">
      <c r="A2058" s="41"/>
      <c r="B2058" s="41"/>
      <c r="C2058" s="41"/>
      <c r="D2058" s="49" t="str">
        <f>IFERROR(VLOOKUP($C2058,商品分类目录查找!$A:$B,2,0),"-")</f>
        <v>-</v>
      </c>
      <c r="E2058" s="56" t="str">
        <f t="shared" si="129"/>
        <v>-</v>
      </c>
      <c r="F2058" s="49" t="str">
        <f t="shared" si="130"/>
        <v>-</v>
      </c>
      <c r="G2058" s="49" t="str">
        <f t="shared" si="131"/>
        <v>-</v>
      </c>
      <c r="H2058" s="54" t="str">
        <f t="shared" si="128"/>
        <v>请在此位置填入税率</v>
      </c>
    </row>
    <row r="2059" s="40" customFormat="1" spans="1:8">
      <c r="A2059" s="41"/>
      <c r="B2059" s="41"/>
      <c r="C2059" s="41"/>
      <c r="D2059" s="49" t="str">
        <f>IFERROR(VLOOKUP($C2059,商品分类目录查找!$A:$B,2,0),"-")</f>
        <v>-</v>
      </c>
      <c r="E2059" s="56" t="str">
        <f t="shared" si="129"/>
        <v>-</v>
      </c>
      <c r="F2059" s="49" t="str">
        <f t="shared" si="130"/>
        <v>-</v>
      </c>
      <c r="G2059" s="49" t="str">
        <f t="shared" si="131"/>
        <v>-</v>
      </c>
      <c r="H2059" s="54" t="str">
        <f t="shared" si="128"/>
        <v>请在此位置填入税率</v>
      </c>
    </row>
    <row r="2060" s="40" customFormat="1" spans="1:8">
      <c r="A2060" s="41"/>
      <c r="B2060" s="41"/>
      <c r="C2060" s="41"/>
      <c r="D2060" s="49" t="str">
        <f>IFERROR(VLOOKUP($C2060,商品分类目录查找!$A:$B,2,0),"-")</f>
        <v>-</v>
      </c>
      <c r="E2060" s="56" t="str">
        <f t="shared" si="129"/>
        <v>-</v>
      </c>
      <c r="F2060" s="49" t="str">
        <f t="shared" si="130"/>
        <v>-</v>
      </c>
      <c r="G2060" s="49" t="str">
        <f t="shared" si="131"/>
        <v>-</v>
      </c>
      <c r="H2060" s="54" t="str">
        <f t="shared" si="128"/>
        <v>请在此位置填入税率</v>
      </c>
    </row>
    <row r="2061" s="40" customFormat="1" spans="1:8">
      <c r="A2061" s="41"/>
      <c r="B2061" s="41"/>
      <c r="C2061" s="41"/>
      <c r="D2061" s="49" t="str">
        <f>IFERROR(VLOOKUP($C2061,商品分类目录查找!$A:$B,2,0),"-")</f>
        <v>-</v>
      </c>
      <c r="E2061" s="56" t="str">
        <f t="shared" si="129"/>
        <v>-</v>
      </c>
      <c r="F2061" s="49" t="str">
        <f t="shared" si="130"/>
        <v>-</v>
      </c>
      <c r="G2061" s="49" t="str">
        <f t="shared" si="131"/>
        <v>-</v>
      </c>
      <c r="H2061" s="54" t="str">
        <f t="shared" si="128"/>
        <v>请在此位置填入税率</v>
      </c>
    </row>
    <row r="2062" s="40" customFormat="1" spans="1:8">
      <c r="A2062" s="41"/>
      <c r="B2062" s="41"/>
      <c r="C2062" s="41"/>
      <c r="D2062" s="49" t="str">
        <f>IFERROR(VLOOKUP($C2062,商品分类目录查找!$A:$B,2,0),"-")</f>
        <v>-</v>
      </c>
      <c r="E2062" s="56" t="str">
        <f t="shared" si="129"/>
        <v>-</v>
      </c>
      <c r="F2062" s="49" t="str">
        <f t="shared" si="130"/>
        <v>-</v>
      </c>
      <c r="G2062" s="49" t="str">
        <f t="shared" si="131"/>
        <v>-</v>
      </c>
      <c r="H2062" s="54" t="str">
        <f t="shared" si="128"/>
        <v>请在此位置填入税率</v>
      </c>
    </row>
    <row r="2063" s="40" customFormat="1" spans="1:8">
      <c r="A2063" s="41"/>
      <c r="B2063" s="41"/>
      <c r="C2063" s="41"/>
      <c r="D2063" s="49" t="str">
        <f>IFERROR(VLOOKUP($C2063,商品分类目录查找!$A:$B,2,0),"-")</f>
        <v>-</v>
      </c>
      <c r="E2063" s="56" t="str">
        <f t="shared" si="129"/>
        <v>-</v>
      </c>
      <c r="F2063" s="49" t="str">
        <f t="shared" si="130"/>
        <v>-</v>
      </c>
      <c r="G2063" s="49" t="str">
        <f t="shared" si="131"/>
        <v>-</v>
      </c>
      <c r="H2063" s="54" t="str">
        <f t="shared" ref="H2063:H2126" si="132">IF(B2063="","请在此位置填入税率","-")</f>
        <v>请在此位置填入税率</v>
      </c>
    </row>
    <row r="2064" s="40" customFormat="1" spans="1:8">
      <c r="A2064" s="41"/>
      <c r="B2064" s="41"/>
      <c r="C2064" s="41"/>
      <c r="D2064" s="49" t="str">
        <f>IFERROR(VLOOKUP($C2064,商品分类目录查找!$A:$B,2,0),"-")</f>
        <v>-</v>
      </c>
      <c r="E2064" s="56" t="str">
        <f t="shared" si="129"/>
        <v>-</v>
      </c>
      <c r="F2064" s="49" t="str">
        <f t="shared" si="130"/>
        <v>-</v>
      </c>
      <c r="G2064" s="49" t="str">
        <f t="shared" si="131"/>
        <v>-</v>
      </c>
      <c r="H2064" s="54" t="str">
        <f t="shared" si="132"/>
        <v>请在此位置填入税率</v>
      </c>
    </row>
    <row r="2065" s="40" customFormat="1" spans="1:8">
      <c r="A2065" s="41"/>
      <c r="B2065" s="41"/>
      <c r="C2065" s="41"/>
      <c r="D2065" s="49" t="str">
        <f>IFERROR(VLOOKUP($C2065,商品分类目录查找!$A:$B,2,0),"-")</f>
        <v>-</v>
      </c>
      <c r="E2065" s="56" t="str">
        <f t="shared" si="129"/>
        <v>-</v>
      </c>
      <c r="F2065" s="49" t="str">
        <f t="shared" si="130"/>
        <v>-</v>
      </c>
      <c r="G2065" s="49" t="str">
        <f t="shared" si="131"/>
        <v>-</v>
      </c>
      <c r="H2065" s="54" t="str">
        <f t="shared" si="132"/>
        <v>请在此位置填入税率</v>
      </c>
    </row>
    <row r="2066" s="40" customFormat="1" spans="1:8">
      <c r="A2066" s="41"/>
      <c r="B2066" s="41"/>
      <c r="C2066" s="41"/>
      <c r="D2066" s="49" t="str">
        <f>IFERROR(VLOOKUP($C2066,商品分类目录查找!$A:$B,2,0),"-")</f>
        <v>-</v>
      </c>
      <c r="E2066" s="56" t="str">
        <f t="shared" si="129"/>
        <v>-</v>
      </c>
      <c r="F2066" s="49" t="str">
        <f t="shared" si="130"/>
        <v>-</v>
      </c>
      <c r="G2066" s="49" t="str">
        <f t="shared" si="131"/>
        <v>-</v>
      </c>
      <c r="H2066" s="54" t="str">
        <f t="shared" si="132"/>
        <v>请在此位置填入税率</v>
      </c>
    </row>
    <row r="2067" s="40" customFormat="1" spans="1:8">
      <c r="A2067" s="41"/>
      <c r="B2067" s="41"/>
      <c r="C2067" s="41"/>
      <c r="D2067" s="49" t="str">
        <f>IFERROR(VLOOKUP($C2067,商品分类目录查找!$A:$B,2,0),"-")</f>
        <v>-</v>
      </c>
      <c r="E2067" s="56" t="str">
        <f t="shared" si="129"/>
        <v>-</v>
      </c>
      <c r="F2067" s="49" t="str">
        <f t="shared" si="130"/>
        <v>-</v>
      </c>
      <c r="G2067" s="49" t="str">
        <f t="shared" si="131"/>
        <v>-</v>
      </c>
      <c r="H2067" s="54" t="str">
        <f t="shared" si="132"/>
        <v>请在此位置填入税率</v>
      </c>
    </row>
    <row r="2068" s="40" customFormat="1" spans="1:8">
      <c r="A2068" s="41"/>
      <c r="B2068" s="41"/>
      <c r="C2068" s="41"/>
      <c r="D2068" s="49" t="str">
        <f>IFERROR(VLOOKUP($C2068,商品分类目录查找!$A:$B,2,0),"-")</f>
        <v>-</v>
      </c>
      <c r="E2068" s="56" t="str">
        <f t="shared" si="129"/>
        <v>-</v>
      </c>
      <c r="F2068" s="49" t="str">
        <f t="shared" si="130"/>
        <v>-</v>
      </c>
      <c r="G2068" s="49" t="str">
        <f t="shared" si="131"/>
        <v>-</v>
      </c>
      <c r="H2068" s="54" t="str">
        <f t="shared" si="132"/>
        <v>请在此位置填入税率</v>
      </c>
    </row>
    <row r="2069" s="40" customFormat="1" spans="1:8">
      <c r="A2069" s="41"/>
      <c r="B2069" s="41"/>
      <c r="C2069" s="41"/>
      <c r="D2069" s="49" t="str">
        <f>IFERROR(VLOOKUP($C2069,商品分类目录查找!$A:$B,2,0),"-")</f>
        <v>-</v>
      </c>
      <c r="E2069" s="56" t="str">
        <f t="shared" si="129"/>
        <v>-</v>
      </c>
      <c r="F2069" s="49" t="str">
        <f t="shared" si="130"/>
        <v>-</v>
      </c>
      <c r="G2069" s="49" t="str">
        <f t="shared" si="131"/>
        <v>-</v>
      </c>
      <c r="H2069" s="54" t="str">
        <f t="shared" si="132"/>
        <v>请在此位置填入税率</v>
      </c>
    </row>
    <row r="2070" s="40" customFormat="1" spans="1:8">
      <c r="A2070" s="41"/>
      <c r="B2070" s="41"/>
      <c r="C2070" s="41"/>
      <c r="D2070" s="49" t="str">
        <f>IFERROR(VLOOKUP($C2070,商品分类目录查找!$A:$B,2,0),"-")</f>
        <v>-</v>
      </c>
      <c r="E2070" s="56" t="str">
        <f t="shared" si="129"/>
        <v>-</v>
      </c>
      <c r="F2070" s="49" t="str">
        <f t="shared" si="130"/>
        <v>-</v>
      </c>
      <c r="G2070" s="49" t="str">
        <f t="shared" si="131"/>
        <v>-</v>
      </c>
      <c r="H2070" s="54" t="str">
        <f t="shared" si="132"/>
        <v>请在此位置填入税率</v>
      </c>
    </row>
    <row r="2071" s="40" customFormat="1" spans="1:8">
      <c r="A2071" s="41"/>
      <c r="B2071" s="41"/>
      <c r="C2071" s="41"/>
      <c r="D2071" s="49" t="str">
        <f>IFERROR(VLOOKUP($C2071,商品分类目录查找!$A:$B,2,0),"-")</f>
        <v>-</v>
      </c>
      <c r="E2071" s="56" t="str">
        <f t="shared" si="129"/>
        <v>-</v>
      </c>
      <c r="F2071" s="49" t="str">
        <f t="shared" si="130"/>
        <v>-</v>
      </c>
      <c r="G2071" s="49" t="str">
        <f t="shared" si="131"/>
        <v>-</v>
      </c>
      <c r="H2071" s="54" t="str">
        <f t="shared" si="132"/>
        <v>请在此位置填入税率</v>
      </c>
    </row>
    <row r="2072" s="40" customFormat="1" spans="1:8">
      <c r="A2072" s="41"/>
      <c r="B2072" s="41"/>
      <c r="C2072" s="41"/>
      <c r="D2072" s="49" t="str">
        <f>IFERROR(VLOOKUP($C2072,商品分类目录查找!$A:$B,2,0),"-")</f>
        <v>-</v>
      </c>
      <c r="E2072" s="56" t="str">
        <f t="shared" si="129"/>
        <v>-</v>
      </c>
      <c r="F2072" s="49" t="str">
        <f t="shared" si="130"/>
        <v>-</v>
      </c>
      <c r="G2072" s="49" t="str">
        <f t="shared" si="131"/>
        <v>-</v>
      </c>
      <c r="H2072" s="54" t="str">
        <f t="shared" si="132"/>
        <v>请在此位置填入税率</v>
      </c>
    </row>
    <row r="2073" s="40" customFormat="1" spans="1:8">
      <c r="A2073" s="41"/>
      <c r="B2073" s="41"/>
      <c r="C2073" s="41"/>
      <c r="D2073" s="49" t="str">
        <f>IFERROR(VLOOKUP($C2073,商品分类目录查找!$A:$B,2,0),"-")</f>
        <v>-</v>
      </c>
      <c r="E2073" s="56" t="str">
        <f t="shared" si="129"/>
        <v>-</v>
      </c>
      <c r="F2073" s="49" t="str">
        <f t="shared" si="130"/>
        <v>-</v>
      </c>
      <c r="G2073" s="49" t="str">
        <f t="shared" si="131"/>
        <v>-</v>
      </c>
      <c r="H2073" s="54" t="str">
        <f t="shared" si="132"/>
        <v>请在此位置填入税率</v>
      </c>
    </row>
    <row r="2074" s="40" customFormat="1" spans="1:8">
      <c r="A2074" s="41"/>
      <c r="B2074" s="41"/>
      <c r="C2074" s="41"/>
      <c r="D2074" s="49" t="str">
        <f>IFERROR(VLOOKUP($C2074,商品分类目录查找!$A:$B,2,0),"-")</f>
        <v>-</v>
      </c>
      <c r="E2074" s="56" t="str">
        <f t="shared" si="129"/>
        <v>-</v>
      </c>
      <c r="F2074" s="49" t="str">
        <f t="shared" si="130"/>
        <v>-</v>
      </c>
      <c r="G2074" s="49" t="str">
        <f t="shared" si="131"/>
        <v>-</v>
      </c>
      <c r="H2074" s="54" t="str">
        <f t="shared" si="132"/>
        <v>请在此位置填入税率</v>
      </c>
    </row>
    <row r="2075" s="40" customFormat="1" spans="1:8">
      <c r="A2075" s="41"/>
      <c r="B2075" s="41"/>
      <c r="C2075" s="41"/>
      <c r="D2075" s="49" t="str">
        <f>IFERROR(VLOOKUP($C2075,商品分类目录查找!$A:$B,2,0),"-")</f>
        <v>-</v>
      </c>
      <c r="E2075" s="56" t="str">
        <f t="shared" si="129"/>
        <v>-</v>
      </c>
      <c r="F2075" s="49" t="str">
        <f t="shared" si="130"/>
        <v>-</v>
      </c>
      <c r="G2075" s="49" t="str">
        <f t="shared" si="131"/>
        <v>-</v>
      </c>
      <c r="H2075" s="54" t="str">
        <f t="shared" si="132"/>
        <v>请在此位置填入税率</v>
      </c>
    </row>
    <row r="2076" s="40" customFormat="1" spans="1:8">
      <c r="A2076" s="41"/>
      <c r="B2076" s="41"/>
      <c r="C2076" s="41"/>
      <c r="D2076" s="49" t="str">
        <f>IFERROR(VLOOKUP($C2076,商品分类目录查找!$A:$B,2,0),"-")</f>
        <v>-</v>
      </c>
      <c r="E2076" s="56" t="str">
        <f t="shared" si="129"/>
        <v>-</v>
      </c>
      <c r="F2076" s="49" t="str">
        <f t="shared" si="130"/>
        <v>-</v>
      </c>
      <c r="G2076" s="49" t="str">
        <f t="shared" si="131"/>
        <v>-</v>
      </c>
      <c r="H2076" s="54" t="str">
        <f t="shared" si="132"/>
        <v>请在此位置填入税率</v>
      </c>
    </row>
    <row r="2077" s="40" customFormat="1" spans="1:8">
      <c r="A2077" s="41"/>
      <c r="B2077" s="41"/>
      <c r="C2077" s="41"/>
      <c r="D2077" s="49" t="str">
        <f>IFERROR(VLOOKUP($C2077,商品分类目录查找!$A:$B,2,0),"-")</f>
        <v>-</v>
      </c>
      <c r="E2077" s="56" t="str">
        <f t="shared" si="129"/>
        <v>-</v>
      </c>
      <c r="F2077" s="49" t="str">
        <f t="shared" si="130"/>
        <v>-</v>
      </c>
      <c r="G2077" s="49" t="str">
        <f t="shared" si="131"/>
        <v>-</v>
      </c>
      <c r="H2077" s="54" t="str">
        <f t="shared" si="132"/>
        <v>请在此位置填入税率</v>
      </c>
    </row>
    <row r="2078" s="40" customFormat="1" spans="1:8">
      <c r="A2078" s="41"/>
      <c r="B2078" s="41"/>
      <c r="C2078" s="41"/>
      <c r="D2078" s="49" t="str">
        <f>IFERROR(VLOOKUP($C2078,商品分类目录查找!$A:$B,2,0),"-")</f>
        <v>-</v>
      </c>
      <c r="E2078" s="56" t="str">
        <f t="shared" si="129"/>
        <v>-</v>
      </c>
      <c r="F2078" s="49" t="str">
        <f t="shared" si="130"/>
        <v>-</v>
      </c>
      <c r="G2078" s="49" t="str">
        <f t="shared" si="131"/>
        <v>-</v>
      </c>
      <c r="H2078" s="54" t="str">
        <f t="shared" si="132"/>
        <v>请在此位置填入税率</v>
      </c>
    </row>
    <row r="2079" s="40" customFormat="1" spans="1:8">
      <c r="A2079" s="41"/>
      <c r="B2079" s="41"/>
      <c r="C2079" s="41"/>
      <c r="D2079" s="49" t="str">
        <f>IFERROR(VLOOKUP($C2079,商品分类目录查找!$A:$B,2,0),"-")</f>
        <v>-</v>
      </c>
      <c r="E2079" s="56" t="str">
        <f t="shared" si="129"/>
        <v>-</v>
      </c>
      <c r="F2079" s="49" t="str">
        <f t="shared" si="130"/>
        <v>-</v>
      </c>
      <c r="G2079" s="49" t="str">
        <f t="shared" si="131"/>
        <v>-</v>
      </c>
      <c r="H2079" s="54" t="str">
        <f t="shared" si="132"/>
        <v>请在此位置填入税率</v>
      </c>
    </row>
    <row r="2080" s="40" customFormat="1" spans="1:8">
      <c r="A2080" s="41"/>
      <c r="B2080" s="41"/>
      <c r="C2080" s="41"/>
      <c r="D2080" s="49" t="str">
        <f>IFERROR(VLOOKUP($C2080,商品分类目录查找!$A:$B,2,0),"-")</f>
        <v>-</v>
      </c>
      <c r="E2080" s="56" t="str">
        <f t="shared" si="129"/>
        <v>-</v>
      </c>
      <c r="F2080" s="49" t="str">
        <f t="shared" si="130"/>
        <v>-</v>
      </c>
      <c r="G2080" s="49" t="str">
        <f t="shared" si="131"/>
        <v>-</v>
      </c>
      <c r="H2080" s="54" t="str">
        <f t="shared" si="132"/>
        <v>请在此位置填入税率</v>
      </c>
    </row>
    <row r="2081" s="40" customFormat="1" spans="1:8">
      <c r="A2081" s="41"/>
      <c r="B2081" s="41"/>
      <c r="C2081" s="41"/>
      <c r="D2081" s="49" t="str">
        <f>IFERROR(VLOOKUP($C2081,商品分类目录查找!$A:$B,2,0),"-")</f>
        <v>-</v>
      </c>
      <c r="E2081" s="56" t="str">
        <f t="shared" si="129"/>
        <v>-</v>
      </c>
      <c r="F2081" s="49" t="str">
        <f t="shared" si="130"/>
        <v>-</v>
      </c>
      <c r="G2081" s="49" t="str">
        <f t="shared" si="131"/>
        <v>-</v>
      </c>
      <c r="H2081" s="54" t="str">
        <f t="shared" si="132"/>
        <v>请在此位置填入税率</v>
      </c>
    </row>
    <row r="2082" s="40" customFormat="1" spans="1:8">
      <c r="A2082" s="41"/>
      <c r="B2082" s="41"/>
      <c r="C2082" s="41"/>
      <c r="D2082" s="49" t="str">
        <f>IFERROR(VLOOKUP($C2082,商品分类目录查找!$A:$B,2,0),"-")</f>
        <v>-</v>
      </c>
      <c r="E2082" s="56" t="str">
        <f t="shared" si="129"/>
        <v>-</v>
      </c>
      <c r="F2082" s="49" t="str">
        <f t="shared" si="130"/>
        <v>-</v>
      </c>
      <c r="G2082" s="49" t="str">
        <f t="shared" si="131"/>
        <v>-</v>
      </c>
      <c r="H2082" s="54" t="str">
        <f t="shared" si="132"/>
        <v>请在此位置填入税率</v>
      </c>
    </row>
    <row r="2083" s="40" customFormat="1" spans="1:8">
      <c r="A2083" s="41"/>
      <c r="B2083" s="41"/>
      <c r="C2083" s="41"/>
      <c r="D2083" s="49" t="str">
        <f>IFERROR(VLOOKUP($C2083,商品分类目录查找!$A:$B,2,0),"-")</f>
        <v>-</v>
      </c>
      <c r="E2083" s="56" t="str">
        <f t="shared" si="129"/>
        <v>-</v>
      </c>
      <c r="F2083" s="49" t="str">
        <f t="shared" si="130"/>
        <v>-</v>
      </c>
      <c r="G2083" s="49" t="str">
        <f t="shared" si="131"/>
        <v>-</v>
      </c>
      <c r="H2083" s="54" t="str">
        <f t="shared" si="132"/>
        <v>请在此位置填入税率</v>
      </c>
    </row>
    <row r="2084" s="40" customFormat="1" spans="1:8">
      <c r="A2084" s="41"/>
      <c r="B2084" s="41"/>
      <c r="C2084" s="41"/>
      <c r="D2084" s="49" t="str">
        <f>IFERROR(VLOOKUP($C2084,商品分类目录查找!$A:$B,2,0),"-")</f>
        <v>-</v>
      </c>
      <c r="E2084" s="56" t="str">
        <f t="shared" si="129"/>
        <v>-</v>
      </c>
      <c r="F2084" s="49" t="str">
        <f t="shared" si="130"/>
        <v>-</v>
      </c>
      <c r="G2084" s="49" t="str">
        <f t="shared" si="131"/>
        <v>-</v>
      </c>
      <c r="H2084" s="54" t="str">
        <f t="shared" si="132"/>
        <v>请在此位置填入税率</v>
      </c>
    </row>
    <row r="2085" s="40" customFormat="1" spans="1:8">
      <c r="A2085" s="41"/>
      <c r="B2085" s="41"/>
      <c r="C2085" s="41"/>
      <c r="D2085" s="49" t="str">
        <f>IFERROR(VLOOKUP($C2085,商品分类目录查找!$A:$B,2,0),"-")</f>
        <v>-</v>
      </c>
      <c r="E2085" s="56" t="str">
        <f t="shared" si="129"/>
        <v>-</v>
      </c>
      <c r="F2085" s="49" t="str">
        <f t="shared" si="130"/>
        <v>-</v>
      </c>
      <c r="G2085" s="49" t="str">
        <f t="shared" si="131"/>
        <v>-</v>
      </c>
      <c r="H2085" s="54" t="str">
        <f t="shared" si="132"/>
        <v>请在此位置填入税率</v>
      </c>
    </row>
    <row r="2086" s="40" customFormat="1" spans="1:8">
      <c r="A2086" s="41"/>
      <c r="B2086" s="41"/>
      <c r="C2086" s="41"/>
      <c r="D2086" s="49" t="str">
        <f>IFERROR(VLOOKUP($C2086,商品分类目录查找!$A:$B,2,0),"-")</f>
        <v>-</v>
      </c>
      <c r="E2086" s="56" t="str">
        <f t="shared" si="129"/>
        <v>-</v>
      </c>
      <c r="F2086" s="49" t="str">
        <f t="shared" si="130"/>
        <v>-</v>
      </c>
      <c r="G2086" s="49" t="str">
        <f t="shared" si="131"/>
        <v>-</v>
      </c>
      <c r="H2086" s="54" t="str">
        <f t="shared" si="132"/>
        <v>请在此位置填入税率</v>
      </c>
    </row>
    <row r="2087" s="40" customFormat="1" spans="1:8">
      <c r="A2087" s="41"/>
      <c r="B2087" s="41"/>
      <c r="C2087" s="41"/>
      <c r="D2087" s="49" t="str">
        <f>IFERROR(VLOOKUP($C2087,商品分类目录查找!$A:$B,2,0),"-")</f>
        <v>-</v>
      </c>
      <c r="E2087" s="56" t="str">
        <f t="shared" si="129"/>
        <v>-</v>
      </c>
      <c r="F2087" s="49" t="str">
        <f t="shared" si="130"/>
        <v>-</v>
      </c>
      <c r="G2087" s="49" t="str">
        <f t="shared" si="131"/>
        <v>-</v>
      </c>
      <c r="H2087" s="54" t="str">
        <f t="shared" si="132"/>
        <v>请在此位置填入税率</v>
      </c>
    </row>
    <row r="2088" s="40" customFormat="1" spans="1:8">
      <c r="A2088" s="41"/>
      <c r="B2088" s="41"/>
      <c r="C2088" s="41"/>
      <c r="D2088" s="49" t="str">
        <f>IFERROR(VLOOKUP($C2088,商品分类目录查找!$A:$B,2,0),"-")</f>
        <v>-</v>
      </c>
      <c r="E2088" s="56" t="str">
        <f t="shared" si="129"/>
        <v>-</v>
      </c>
      <c r="F2088" s="49" t="str">
        <f t="shared" si="130"/>
        <v>-</v>
      </c>
      <c r="G2088" s="49" t="str">
        <f t="shared" si="131"/>
        <v>-</v>
      </c>
      <c r="H2088" s="54" t="str">
        <f t="shared" si="132"/>
        <v>请在此位置填入税率</v>
      </c>
    </row>
    <row r="2089" s="40" customFormat="1" spans="1:8">
      <c r="A2089" s="41"/>
      <c r="B2089" s="41"/>
      <c r="C2089" s="41"/>
      <c r="D2089" s="49" t="str">
        <f>IFERROR(VLOOKUP($C2089,商品分类目录查找!$A:$B,2,0),"-")</f>
        <v>-</v>
      </c>
      <c r="E2089" s="56" t="str">
        <f t="shared" si="129"/>
        <v>-</v>
      </c>
      <c r="F2089" s="49" t="str">
        <f t="shared" si="130"/>
        <v>-</v>
      </c>
      <c r="G2089" s="49" t="str">
        <f t="shared" si="131"/>
        <v>-</v>
      </c>
      <c r="H2089" s="54" t="str">
        <f t="shared" si="132"/>
        <v>请在此位置填入税率</v>
      </c>
    </row>
    <row r="2090" s="40" customFormat="1" spans="1:8">
      <c r="A2090" s="41"/>
      <c r="B2090" s="41"/>
      <c r="C2090" s="41"/>
      <c r="D2090" s="49" t="str">
        <f>IFERROR(VLOOKUP($C2090,商品分类目录查找!$A:$B,2,0),"-")</f>
        <v>-</v>
      </c>
      <c r="E2090" s="56" t="str">
        <f t="shared" si="129"/>
        <v>-</v>
      </c>
      <c r="F2090" s="49" t="str">
        <f t="shared" si="130"/>
        <v>-</v>
      </c>
      <c r="G2090" s="49" t="str">
        <f t="shared" si="131"/>
        <v>-</v>
      </c>
      <c r="H2090" s="54" t="str">
        <f t="shared" si="132"/>
        <v>请在此位置填入税率</v>
      </c>
    </row>
    <row r="2091" s="40" customFormat="1" spans="1:8">
      <c r="A2091" s="41"/>
      <c r="B2091" s="41"/>
      <c r="C2091" s="41"/>
      <c r="D2091" s="49" t="str">
        <f>IFERROR(VLOOKUP($C2091,商品分类目录查找!$A:$B,2,0),"-")</f>
        <v>-</v>
      </c>
      <c r="E2091" s="56" t="str">
        <f t="shared" si="129"/>
        <v>-</v>
      </c>
      <c r="F2091" s="49" t="str">
        <f t="shared" si="130"/>
        <v>-</v>
      </c>
      <c r="G2091" s="49" t="str">
        <f t="shared" si="131"/>
        <v>-</v>
      </c>
      <c r="H2091" s="54" t="str">
        <f t="shared" si="132"/>
        <v>请在此位置填入税率</v>
      </c>
    </row>
    <row r="2092" s="40" customFormat="1" spans="1:8">
      <c r="A2092" s="41"/>
      <c r="B2092" s="41"/>
      <c r="C2092" s="41"/>
      <c r="D2092" s="49" t="str">
        <f>IFERROR(VLOOKUP($C2092,商品分类目录查找!$A:$B,2,0),"-")</f>
        <v>-</v>
      </c>
      <c r="E2092" s="56" t="str">
        <f t="shared" si="129"/>
        <v>-</v>
      </c>
      <c r="F2092" s="49" t="str">
        <f t="shared" si="130"/>
        <v>-</v>
      </c>
      <c r="G2092" s="49" t="str">
        <f t="shared" si="131"/>
        <v>-</v>
      </c>
      <c r="H2092" s="54" t="str">
        <f t="shared" si="132"/>
        <v>请在此位置填入税率</v>
      </c>
    </row>
    <row r="2093" s="40" customFormat="1" spans="1:8">
      <c r="A2093" s="41"/>
      <c r="B2093" s="41"/>
      <c r="C2093" s="41"/>
      <c r="D2093" s="49" t="str">
        <f>IFERROR(VLOOKUP($C2093,商品分类目录查找!$A:$B,2,0),"-")</f>
        <v>-</v>
      </c>
      <c r="E2093" s="56" t="str">
        <f t="shared" si="129"/>
        <v>-</v>
      </c>
      <c r="F2093" s="49" t="str">
        <f t="shared" si="130"/>
        <v>-</v>
      </c>
      <c r="G2093" s="49" t="str">
        <f t="shared" si="131"/>
        <v>-</v>
      </c>
      <c r="H2093" s="54" t="str">
        <f t="shared" si="132"/>
        <v>请在此位置填入税率</v>
      </c>
    </row>
    <row r="2094" s="40" customFormat="1" spans="1:8">
      <c r="A2094" s="41"/>
      <c r="B2094" s="41"/>
      <c r="C2094" s="41"/>
      <c r="D2094" s="49" t="str">
        <f>IFERROR(VLOOKUP($C2094,商品分类目录查找!$A:$B,2,0),"-")</f>
        <v>-</v>
      </c>
      <c r="E2094" s="56" t="str">
        <f t="shared" si="129"/>
        <v>-</v>
      </c>
      <c r="F2094" s="49" t="str">
        <f t="shared" si="130"/>
        <v>-</v>
      </c>
      <c r="G2094" s="49" t="str">
        <f t="shared" si="131"/>
        <v>-</v>
      </c>
      <c r="H2094" s="54" t="str">
        <f t="shared" si="132"/>
        <v>请在此位置填入税率</v>
      </c>
    </row>
    <row r="2095" s="40" customFormat="1" spans="1:8">
      <c r="A2095" s="41"/>
      <c r="B2095" s="41"/>
      <c r="C2095" s="41"/>
      <c r="D2095" s="49" t="str">
        <f>IFERROR(VLOOKUP($C2095,商品分类目录查找!$A:$B,2,0),"-")</f>
        <v>-</v>
      </c>
      <c r="E2095" s="56" t="str">
        <f t="shared" si="129"/>
        <v>-</v>
      </c>
      <c r="F2095" s="49" t="str">
        <f t="shared" si="130"/>
        <v>-</v>
      </c>
      <c r="G2095" s="49" t="str">
        <f t="shared" si="131"/>
        <v>-</v>
      </c>
      <c r="H2095" s="54" t="str">
        <f t="shared" si="132"/>
        <v>请在此位置填入税率</v>
      </c>
    </row>
    <row r="2096" s="40" customFormat="1" spans="1:8">
      <c r="A2096" s="41"/>
      <c r="B2096" s="41"/>
      <c r="C2096" s="41"/>
      <c r="D2096" s="49" t="str">
        <f>IFERROR(VLOOKUP($C2096,商品分类目录查找!$A:$B,2,0),"-")</f>
        <v>-</v>
      </c>
      <c r="E2096" s="56" t="str">
        <f t="shared" si="129"/>
        <v>-</v>
      </c>
      <c r="F2096" s="49" t="str">
        <f t="shared" si="130"/>
        <v>-</v>
      </c>
      <c r="G2096" s="49" t="str">
        <f t="shared" si="131"/>
        <v>-</v>
      </c>
      <c r="H2096" s="54" t="str">
        <f t="shared" si="132"/>
        <v>请在此位置填入税率</v>
      </c>
    </row>
    <row r="2097" s="40" customFormat="1" spans="1:8">
      <c r="A2097" s="41"/>
      <c r="B2097" s="41"/>
      <c r="C2097" s="41"/>
      <c r="D2097" s="49" t="str">
        <f>IFERROR(VLOOKUP($C2097,商品分类目录查找!$A:$B,2,0),"-")</f>
        <v>-</v>
      </c>
      <c r="E2097" s="56" t="str">
        <f t="shared" si="129"/>
        <v>-</v>
      </c>
      <c r="F2097" s="49" t="str">
        <f t="shared" si="130"/>
        <v>-</v>
      </c>
      <c r="G2097" s="49" t="str">
        <f t="shared" si="131"/>
        <v>-</v>
      </c>
      <c r="H2097" s="54" t="str">
        <f t="shared" si="132"/>
        <v>请在此位置填入税率</v>
      </c>
    </row>
    <row r="2098" s="40" customFormat="1" spans="1:8">
      <c r="A2098" s="41"/>
      <c r="B2098" s="41"/>
      <c r="C2098" s="41"/>
      <c r="D2098" s="49" t="str">
        <f>IFERROR(VLOOKUP($C2098,商品分类目录查找!$A:$B,2,0),"-")</f>
        <v>-</v>
      </c>
      <c r="E2098" s="56" t="str">
        <f t="shared" si="129"/>
        <v>-</v>
      </c>
      <c r="F2098" s="49" t="str">
        <f t="shared" si="130"/>
        <v>-</v>
      </c>
      <c r="G2098" s="49" t="str">
        <f t="shared" si="131"/>
        <v>-</v>
      </c>
      <c r="H2098" s="54" t="str">
        <f t="shared" si="132"/>
        <v>请在此位置填入税率</v>
      </c>
    </row>
    <row r="2099" s="40" customFormat="1" spans="1:8">
      <c r="A2099" s="41"/>
      <c r="B2099" s="41"/>
      <c r="C2099" s="41"/>
      <c r="D2099" s="49" t="str">
        <f>IFERROR(VLOOKUP($C2099,商品分类目录查找!$A:$B,2,0),"-")</f>
        <v>-</v>
      </c>
      <c r="E2099" s="56" t="str">
        <f t="shared" si="129"/>
        <v>-</v>
      </c>
      <c r="F2099" s="49" t="str">
        <f t="shared" si="130"/>
        <v>-</v>
      </c>
      <c r="G2099" s="49" t="str">
        <f t="shared" si="131"/>
        <v>-</v>
      </c>
      <c r="H2099" s="54" t="str">
        <f t="shared" si="132"/>
        <v>请在此位置填入税率</v>
      </c>
    </row>
    <row r="2100" s="40" customFormat="1" spans="1:8">
      <c r="A2100" s="41"/>
      <c r="B2100" s="41"/>
      <c r="C2100" s="41"/>
      <c r="D2100" s="49" t="str">
        <f>IFERROR(VLOOKUP($C2100,商品分类目录查找!$A:$B,2,0),"-")</f>
        <v>-</v>
      </c>
      <c r="E2100" s="56" t="str">
        <f t="shared" si="129"/>
        <v>-</v>
      </c>
      <c r="F2100" s="49" t="str">
        <f t="shared" si="130"/>
        <v>-</v>
      </c>
      <c r="G2100" s="49" t="str">
        <f t="shared" si="131"/>
        <v>-</v>
      </c>
      <c r="H2100" s="54" t="str">
        <f t="shared" si="132"/>
        <v>请在此位置填入税率</v>
      </c>
    </row>
    <row r="2101" s="40" customFormat="1" spans="1:8">
      <c r="A2101" s="41"/>
      <c r="B2101" s="41"/>
      <c r="C2101" s="41"/>
      <c r="D2101" s="49" t="str">
        <f>IFERROR(VLOOKUP($C2101,商品分类目录查找!$A:$B,2,0),"-")</f>
        <v>-</v>
      </c>
      <c r="E2101" s="56" t="str">
        <f t="shared" si="129"/>
        <v>-</v>
      </c>
      <c r="F2101" s="49" t="str">
        <f t="shared" si="130"/>
        <v>-</v>
      </c>
      <c r="G2101" s="49" t="str">
        <f t="shared" si="131"/>
        <v>-</v>
      </c>
      <c r="H2101" s="54" t="str">
        <f t="shared" si="132"/>
        <v>请在此位置填入税率</v>
      </c>
    </row>
    <row r="2102" s="40" customFormat="1" spans="1:8">
      <c r="A2102" s="41"/>
      <c r="B2102" s="41"/>
      <c r="C2102" s="41"/>
      <c r="D2102" s="49" t="str">
        <f>IFERROR(VLOOKUP($C2102,商品分类目录查找!$A:$B,2,0),"-")</f>
        <v>-</v>
      </c>
      <c r="E2102" s="56" t="str">
        <f t="shared" si="129"/>
        <v>-</v>
      </c>
      <c r="F2102" s="49" t="str">
        <f t="shared" si="130"/>
        <v>-</v>
      </c>
      <c r="G2102" s="49" t="str">
        <f t="shared" si="131"/>
        <v>-</v>
      </c>
      <c r="H2102" s="54" t="str">
        <f t="shared" si="132"/>
        <v>请在此位置填入税率</v>
      </c>
    </row>
    <row r="2103" s="40" customFormat="1" spans="1:8">
      <c r="A2103" s="41"/>
      <c r="B2103" s="41"/>
      <c r="C2103" s="41"/>
      <c r="D2103" s="49" t="str">
        <f>IFERROR(VLOOKUP($C2103,商品分类目录查找!$A:$B,2,0),"-")</f>
        <v>-</v>
      </c>
      <c r="E2103" s="56" t="str">
        <f t="shared" si="129"/>
        <v>-</v>
      </c>
      <c r="F2103" s="49" t="str">
        <f t="shared" si="130"/>
        <v>-</v>
      </c>
      <c r="G2103" s="49" t="str">
        <f t="shared" si="131"/>
        <v>-</v>
      </c>
      <c r="H2103" s="54" t="str">
        <f t="shared" si="132"/>
        <v>请在此位置填入税率</v>
      </c>
    </row>
    <row r="2104" s="40" customFormat="1" spans="1:8">
      <c r="A2104" s="41"/>
      <c r="B2104" s="41"/>
      <c r="C2104" s="41"/>
      <c r="D2104" s="49" t="str">
        <f>IFERROR(VLOOKUP($C2104,商品分类目录查找!$A:$B,2,0),"-")</f>
        <v>-</v>
      </c>
      <c r="E2104" s="56" t="str">
        <f t="shared" si="129"/>
        <v>-</v>
      </c>
      <c r="F2104" s="49" t="str">
        <f t="shared" si="130"/>
        <v>-</v>
      </c>
      <c r="G2104" s="49" t="str">
        <f t="shared" si="131"/>
        <v>-</v>
      </c>
      <c r="H2104" s="54" t="str">
        <f t="shared" si="132"/>
        <v>请在此位置填入税率</v>
      </c>
    </row>
    <row r="2105" s="40" customFormat="1" spans="1:8">
      <c r="A2105" s="41"/>
      <c r="B2105" s="41"/>
      <c r="C2105" s="41"/>
      <c r="D2105" s="49" t="str">
        <f>IFERROR(VLOOKUP($C2105,商品分类目录查找!$A:$B,2,0),"-")</f>
        <v>-</v>
      </c>
      <c r="E2105" s="56" t="str">
        <f t="shared" si="129"/>
        <v>-</v>
      </c>
      <c r="F2105" s="49" t="str">
        <f t="shared" si="130"/>
        <v>-</v>
      </c>
      <c r="G2105" s="49" t="str">
        <f t="shared" si="131"/>
        <v>-</v>
      </c>
      <c r="H2105" s="54" t="str">
        <f t="shared" si="132"/>
        <v>请在此位置填入税率</v>
      </c>
    </row>
    <row r="2106" s="40" customFormat="1" spans="1:8">
      <c r="A2106" s="41"/>
      <c r="B2106" s="41"/>
      <c r="C2106" s="41"/>
      <c r="D2106" s="49" t="str">
        <f>IFERROR(VLOOKUP($C2106,商品分类目录查找!$A:$B,2,0),"-")</f>
        <v>-</v>
      </c>
      <c r="E2106" s="56" t="str">
        <f t="shared" si="129"/>
        <v>-</v>
      </c>
      <c r="F2106" s="49" t="str">
        <f t="shared" si="130"/>
        <v>-</v>
      </c>
      <c r="G2106" s="49" t="str">
        <f t="shared" si="131"/>
        <v>-</v>
      </c>
      <c r="H2106" s="54" t="str">
        <f t="shared" si="132"/>
        <v>请在此位置填入税率</v>
      </c>
    </row>
    <row r="2107" s="40" customFormat="1" spans="1:8">
      <c r="A2107" s="41"/>
      <c r="B2107" s="41"/>
      <c r="C2107" s="41"/>
      <c r="D2107" s="49" t="str">
        <f>IFERROR(VLOOKUP($C2107,商品分类目录查找!$A:$B,2,0),"-")</f>
        <v>-</v>
      </c>
      <c r="E2107" s="56" t="str">
        <f t="shared" si="129"/>
        <v>-</v>
      </c>
      <c r="F2107" s="49" t="str">
        <f t="shared" si="130"/>
        <v>-</v>
      </c>
      <c r="G2107" s="49" t="str">
        <f t="shared" si="131"/>
        <v>-</v>
      </c>
      <c r="H2107" s="54" t="str">
        <f t="shared" si="132"/>
        <v>请在此位置填入税率</v>
      </c>
    </row>
    <row r="2108" s="40" customFormat="1" spans="1:8">
      <c r="A2108" s="41"/>
      <c r="B2108" s="41"/>
      <c r="C2108" s="41"/>
      <c r="D2108" s="49" t="str">
        <f>IFERROR(VLOOKUP($C2108,商品分类目录查找!$A:$B,2,0),"-")</f>
        <v>-</v>
      </c>
      <c r="E2108" s="56" t="str">
        <f t="shared" si="129"/>
        <v>-</v>
      </c>
      <c r="F2108" s="49" t="str">
        <f t="shared" si="130"/>
        <v>-</v>
      </c>
      <c r="G2108" s="49" t="str">
        <f t="shared" si="131"/>
        <v>-</v>
      </c>
      <c r="H2108" s="54" t="str">
        <f t="shared" si="132"/>
        <v>请在此位置填入税率</v>
      </c>
    </row>
    <row r="2109" s="40" customFormat="1" spans="1:8">
      <c r="A2109" s="41"/>
      <c r="B2109" s="41"/>
      <c r="C2109" s="41"/>
      <c r="D2109" s="49" t="str">
        <f>IFERROR(VLOOKUP($C2109,商品分类目录查找!$A:$B,2,0),"-")</f>
        <v>-</v>
      </c>
      <c r="E2109" s="56" t="str">
        <f t="shared" si="129"/>
        <v>-</v>
      </c>
      <c r="F2109" s="49" t="str">
        <f t="shared" si="130"/>
        <v>-</v>
      </c>
      <c r="G2109" s="49" t="str">
        <f t="shared" si="131"/>
        <v>-</v>
      </c>
      <c r="H2109" s="54" t="str">
        <f t="shared" si="132"/>
        <v>请在此位置填入税率</v>
      </c>
    </row>
    <row r="2110" s="40" customFormat="1" spans="1:8">
      <c r="A2110" s="41"/>
      <c r="B2110" s="41"/>
      <c r="C2110" s="41"/>
      <c r="D2110" s="49" t="str">
        <f>IFERROR(VLOOKUP($C2110,商品分类目录查找!$A:$B,2,0),"-")</f>
        <v>-</v>
      </c>
      <c r="E2110" s="56" t="str">
        <f t="shared" si="129"/>
        <v>-</v>
      </c>
      <c r="F2110" s="49" t="str">
        <f t="shared" si="130"/>
        <v>-</v>
      </c>
      <c r="G2110" s="49" t="str">
        <f t="shared" si="131"/>
        <v>-</v>
      </c>
      <c r="H2110" s="54" t="str">
        <f t="shared" si="132"/>
        <v>请在此位置填入税率</v>
      </c>
    </row>
    <row r="2111" s="40" customFormat="1" spans="1:8">
      <c r="A2111" s="41"/>
      <c r="B2111" s="41"/>
      <c r="C2111" s="41"/>
      <c r="D2111" s="49" t="str">
        <f>IFERROR(VLOOKUP($C2111,商品分类目录查找!$A:$B,2,0),"-")</f>
        <v>-</v>
      </c>
      <c r="E2111" s="56" t="str">
        <f t="shared" si="129"/>
        <v>-</v>
      </c>
      <c r="F2111" s="49" t="str">
        <f t="shared" si="130"/>
        <v>-</v>
      </c>
      <c r="G2111" s="49" t="str">
        <f t="shared" si="131"/>
        <v>-</v>
      </c>
      <c r="H2111" s="54" t="str">
        <f t="shared" si="132"/>
        <v>请在此位置填入税率</v>
      </c>
    </row>
    <row r="2112" s="40" customFormat="1" spans="1:8">
      <c r="A2112" s="41"/>
      <c r="B2112" s="41"/>
      <c r="C2112" s="41"/>
      <c r="D2112" s="49" t="str">
        <f>IFERROR(VLOOKUP($C2112,商品分类目录查找!$A:$B,2,0),"-")</f>
        <v>-</v>
      </c>
      <c r="E2112" s="56" t="str">
        <f t="shared" si="129"/>
        <v>-</v>
      </c>
      <c r="F2112" s="49" t="str">
        <f t="shared" si="130"/>
        <v>-</v>
      </c>
      <c r="G2112" s="49" t="str">
        <f t="shared" si="131"/>
        <v>-</v>
      </c>
      <c r="H2112" s="54" t="str">
        <f t="shared" si="132"/>
        <v>请在此位置填入税率</v>
      </c>
    </row>
    <row r="2113" s="40" customFormat="1" spans="1:8">
      <c r="A2113" s="41"/>
      <c r="B2113" s="41"/>
      <c r="C2113" s="41"/>
      <c r="D2113" s="49" t="str">
        <f>IFERROR(VLOOKUP($C2113,商品分类目录查找!$A:$B,2,0),"-")</f>
        <v>-</v>
      </c>
      <c r="E2113" s="56" t="str">
        <f t="shared" si="129"/>
        <v>-</v>
      </c>
      <c r="F2113" s="49" t="str">
        <f t="shared" si="130"/>
        <v>-</v>
      </c>
      <c r="G2113" s="49" t="str">
        <f t="shared" si="131"/>
        <v>-</v>
      </c>
      <c r="H2113" s="54" t="str">
        <f t="shared" si="132"/>
        <v>请在此位置填入税率</v>
      </c>
    </row>
    <row r="2114" s="40" customFormat="1" spans="1:8">
      <c r="A2114" s="41"/>
      <c r="B2114" s="41"/>
      <c r="C2114" s="41"/>
      <c r="D2114" s="49" t="str">
        <f>IFERROR(VLOOKUP($C2114,商品分类目录查找!$A:$B,2,0),"-")</f>
        <v>-</v>
      </c>
      <c r="E2114" s="56" t="str">
        <f t="shared" ref="E2114:E2177" si="133">LEFT(D2114,4)</f>
        <v>-</v>
      </c>
      <c r="F2114" s="49" t="str">
        <f t="shared" ref="F2114:F2177" si="134">LEFT($D2114,3)</f>
        <v>-</v>
      </c>
      <c r="G2114" s="49" t="str">
        <f t="shared" ref="G2114:G2177" si="135">LEFT($D2114,2)</f>
        <v>-</v>
      </c>
      <c r="H2114" s="54" t="str">
        <f t="shared" si="132"/>
        <v>请在此位置填入税率</v>
      </c>
    </row>
    <row r="2115" s="40" customFormat="1" spans="1:8">
      <c r="A2115" s="41"/>
      <c r="B2115" s="41"/>
      <c r="C2115" s="41"/>
      <c r="D2115" s="49" t="str">
        <f>IFERROR(VLOOKUP($C2115,商品分类目录查找!$A:$B,2,0),"-")</f>
        <v>-</v>
      </c>
      <c r="E2115" s="56" t="str">
        <f t="shared" si="133"/>
        <v>-</v>
      </c>
      <c r="F2115" s="49" t="str">
        <f t="shared" si="134"/>
        <v>-</v>
      </c>
      <c r="G2115" s="49" t="str">
        <f t="shared" si="135"/>
        <v>-</v>
      </c>
      <c r="H2115" s="54" t="str">
        <f t="shared" si="132"/>
        <v>请在此位置填入税率</v>
      </c>
    </row>
    <row r="2116" s="40" customFormat="1" spans="1:8">
      <c r="A2116" s="41"/>
      <c r="B2116" s="41"/>
      <c r="C2116" s="41"/>
      <c r="D2116" s="49" t="str">
        <f>IFERROR(VLOOKUP($C2116,商品分类目录查找!$A:$B,2,0),"-")</f>
        <v>-</v>
      </c>
      <c r="E2116" s="56" t="str">
        <f t="shared" si="133"/>
        <v>-</v>
      </c>
      <c r="F2116" s="49" t="str">
        <f t="shared" si="134"/>
        <v>-</v>
      </c>
      <c r="G2116" s="49" t="str">
        <f t="shared" si="135"/>
        <v>-</v>
      </c>
      <c r="H2116" s="54" t="str">
        <f t="shared" si="132"/>
        <v>请在此位置填入税率</v>
      </c>
    </row>
    <row r="2117" s="40" customFormat="1" spans="1:8">
      <c r="A2117" s="41"/>
      <c r="B2117" s="41"/>
      <c r="C2117" s="41"/>
      <c r="D2117" s="49" t="str">
        <f>IFERROR(VLOOKUP($C2117,商品分类目录查找!$A:$B,2,0),"-")</f>
        <v>-</v>
      </c>
      <c r="E2117" s="56" t="str">
        <f t="shared" si="133"/>
        <v>-</v>
      </c>
      <c r="F2117" s="49" t="str">
        <f t="shared" si="134"/>
        <v>-</v>
      </c>
      <c r="G2117" s="49" t="str">
        <f t="shared" si="135"/>
        <v>-</v>
      </c>
      <c r="H2117" s="54" t="str">
        <f t="shared" si="132"/>
        <v>请在此位置填入税率</v>
      </c>
    </row>
    <row r="2118" s="40" customFormat="1" spans="1:8">
      <c r="A2118" s="41"/>
      <c r="B2118" s="41"/>
      <c r="C2118" s="41"/>
      <c r="D2118" s="49" t="str">
        <f>IFERROR(VLOOKUP($C2118,商品分类目录查找!$A:$B,2,0),"-")</f>
        <v>-</v>
      </c>
      <c r="E2118" s="56" t="str">
        <f t="shared" si="133"/>
        <v>-</v>
      </c>
      <c r="F2118" s="49" t="str">
        <f t="shared" si="134"/>
        <v>-</v>
      </c>
      <c r="G2118" s="49" t="str">
        <f t="shared" si="135"/>
        <v>-</v>
      </c>
      <c r="H2118" s="54" t="str">
        <f t="shared" si="132"/>
        <v>请在此位置填入税率</v>
      </c>
    </row>
    <row r="2119" s="40" customFormat="1" spans="1:8">
      <c r="A2119" s="41"/>
      <c r="B2119" s="41"/>
      <c r="C2119" s="41"/>
      <c r="D2119" s="49" t="str">
        <f>IFERROR(VLOOKUP($C2119,商品分类目录查找!$A:$B,2,0),"-")</f>
        <v>-</v>
      </c>
      <c r="E2119" s="56" t="str">
        <f t="shared" si="133"/>
        <v>-</v>
      </c>
      <c r="F2119" s="49" t="str">
        <f t="shared" si="134"/>
        <v>-</v>
      </c>
      <c r="G2119" s="49" t="str">
        <f t="shared" si="135"/>
        <v>-</v>
      </c>
      <c r="H2119" s="54" t="str">
        <f t="shared" si="132"/>
        <v>请在此位置填入税率</v>
      </c>
    </row>
    <row r="2120" s="40" customFormat="1" spans="1:8">
      <c r="A2120" s="41"/>
      <c r="B2120" s="41"/>
      <c r="C2120" s="41"/>
      <c r="D2120" s="49" t="str">
        <f>IFERROR(VLOOKUP($C2120,商品分类目录查找!$A:$B,2,0),"-")</f>
        <v>-</v>
      </c>
      <c r="E2120" s="56" t="str">
        <f t="shared" si="133"/>
        <v>-</v>
      </c>
      <c r="F2120" s="49" t="str">
        <f t="shared" si="134"/>
        <v>-</v>
      </c>
      <c r="G2120" s="49" t="str">
        <f t="shared" si="135"/>
        <v>-</v>
      </c>
      <c r="H2120" s="54" t="str">
        <f t="shared" si="132"/>
        <v>请在此位置填入税率</v>
      </c>
    </row>
    <row r="2121" s="40" customFormat="1" spans="1:8">
      <c r="A2121" s="41"/>
      <c r="B2121" s="41"/>
      <c r="C2121" s="41"/>
      <c r="D2121" s="49" t="str">
        <f>IFERROR(VLOOKUP($C2121,商品分类目录查找!$A:$B,2,0),"-")</f>
        <v>-</v>
      </c>
      <c r="E2121" s="56" t="str">
        <f t="shared" si="133"/>
        <v>-</v>
      </c>
      <c r="F2121" s="49" t="str">
        <f t="shared" si="134"/>
        <v>-</v>
      </c>
      <c r="G2121" s="49" t="str">
        <f t="shared" si="135"/>
        <v>-</v>
      </c>
      <c r="H2121" s="54" t="str">
        <f t="shared" si="132"/>
        <v>请在此位置填入税率</v>
      </c>
    </row>
    <row r="2122" s="40" customFormat="1" spans="1:8">
      <c r="A2122" s="41"/>
      <c r="B2122" s="41"/>
      <c r="C2122" s="41"/>
      <c r="D2122" s="49" t="str">
        <f>IFERROR(VLOOKUP($C2122,商品分类目录查找!$A:$B,2,0),"-")</f>
        <v>-</v>
      </c>
      <c r="E2122" s="56" t="str">
        <f t="shared" si="133"/>
        <v>-</v>
      </c>
      <c r="F2122" s="49" t="str">
        <f t="shared" si="134"/>
        <v>-</v>
      </c>
      <c r="G2122" s="49" t="str">
        <f t="shared" si="135"/>
        <v>-</v>
      </c>
      <c r="H2122" s="54" t="str">
        <f t="shared" si="132"/>
        <v>请在此位置填入税率</v>
      </c>
    </row>
    <row r="2123" s="40" customFormat="1" spans="1:8">
      <c r="A2123" s="41"/>
      <c r="B2123" s="41"/>
      <c r="C2123" s="41"/>
      <c r="D2123" s="49" t="str">
        <f>IFERROR(VLOOKUP($C2123,商品分类目录查找!$A:$B,2,0),"-")</f>
        <v>-</v>
      </c>
      <c r="E2123" s="56" t="str">
        <f t="shared" si="133"/>
        <v>-</v>
      </c>
      <c r="F2123" s="49" t="str">
        <f t="shared" si="134"/>
        <v>-</v>
      </c>
      <c r="G2123" s="49" t="str">
        <f t="shared" si="135"/>
        <v>-</v>
      </c>
      <c r="H2123" s="54" t="str">
        <f t="shared" si="132"/>
        <v>请在此位置填入税率</v>
      </c>
    </row>
    <row r="2124" s="40" customFormat="1" spans="1:8">
      <c r="A2124" s="41"/>
      <c r="B2124" s="41"/>
      <c r="C2124" s="41"/>
      <c r="D2124" s="49" t="str">
        <f>IFERROR(VLOOKUP($C2124,商品分类目录查找!$A:$B,2,0),"-")</f>
        <v>-</v>
      </c>
      <c r="E2124" s="56" t="str">
        <f t="shared" si="133"/>
        <v>-</v>
      </c>
      <c r="F2124" s="49" t="str">
        <f t="shared" si="134"/>
        <v>-</v>
      </c>
      <c r="G2124" s="49" t="str">
        <f t="shared" si="135"/>
        <v>-</v>
      </c>
      <c r="H2124" s="54" t="str">
        <f t="shared" si="132"/>
        <v>请在此位置填入税率</v>
      </c>
    </row>
    <row r="2125" s="40" customFormat="1" spans="1:8">
      <c r="A2125" s="41"/>
      <c r="B2125" s="41"/>
      <c r="C2125" s="41"/>
      <c r="D2125" s="49" t="str">
        <f>IFERROR(VLOOKUP($C2125,商品分类目录查找!$A:$B,2,0),"-")</f>
        <v>-</v>
      </c>
      <c r="E2125" s="56" t="str">
        <f t="shared" si="133"/>
        <v>-</v>
      </c>
      <c r="F2125" s="49" t="str">
        <f t="shared" si="134"/>
        <v>-</v>
      </c>
      <c r="G2125" s="49" t="str">
        <f t="shared" si="135"/>
        <v>-</v>
      </c>
      <c r="H2125" s="54" t="str">
        <f t="shared" si="132"/>
        <v>请在此位置填入税率</v>
      </c>
    </row>
    <row r="2126" s="40" customFormat="1" spans="1:8">
      <c r="A2126" s="41"/>
      <c r="B2126" s="41"/>
      <c r="C2126" s="41"/>
      <c r="D2126" s="49" t="str">
        <f>IFERROR(VLOOKUP($C2126,商品分类目录查找!$A:$B,2,0),"-")</f>
        <v>-</v>
      </c>
      <c r="E2126" s="56" t="str">
        <f t="shared" si="133"/>
        <v>-</v>
      </c>
      <c r="F2126" s="49" t="str">
        <f t="shared" si="134"/>
        <v>-</v>
      </c>
      <c r="G2126" s="49" t="str">
        <f t="shared" si="135"/>
        <v>-</v>
      </c>
      <c r="H2126" s="54" t="str">
        <f t="shared" si="132"/>
        <v>请在此位置填入税率</v>
      </c>
    </row>
    <row r="2127" s="40" customFormat="1" spans="1:8">
      <c r="A2127" s="41"/>
      <c r="B2127" s="41"/>
      <c r="C2127" s="41"/>
      <c r="D2127" s="49" t="str">
        <f>IFERROR(VLOOKUP($C2127,商品分类目录查找!$A:$B,2,0),"-")</f>
        <v>-</v>
      </c>
      <c r="E2127" s="56" t="str">
        <f t="shared" si="133"/>
        <v>-</v>
      </c>
      <c r="F2127" s="49" t="str">
        <f t="shared" si="134"/>
        <v>-</v>
      </c>
      <c r="G2127" s="49" t="str">
        <f t="shared" si="135"/>
        <v>-</v>
      </c>
      <c r="H2127" s="54" t="str">
        <f t="shared" ref="H2127:H2190" si="136">IF(B2127="","请在此位置填入税率","-")</f>
        <v>请在此位置填入税率</v>
      </c>
    </row>
    <row r="2128" s="40" customFormat="1" spans="1:8">
      <c r="A2128" s="41"/>
      <c r="B2128" s="41"/>
      <c r="C2128" s="41"/>
      <c r="D2128" s="49" t="str">
        <f>IFERROR(VLOOKUP($C2128,商品分类目录查找!$A:$B,2,0),"-")</f>
        <v>-</v>
      </c>
      <c r="E2128" s="56" t="str">
        <f t="shared" si="133"/>
        <v>-</v>
      </c>
      <c r="F2128" s="49" t="str">
        <f t="shared" si="134"/>
        <v>-</v>
      </c>
      <c r="G2128" s="49" t="str">
        <f t="shared" si="135"/>
        <v>-</v>
      </c>
      <c r="H2128" s="54" t="str">
        <f t="shared" si="136"/>
        <v>请在此位置填入税率</v>
      </c>
    </row>
    <row r="2129" s="40" customFormat="1" spans="1:8">
      <c r="A2129" s="41"/>
      <c r="B2129" s="41"/>
      <c r="C2129" s="41"/>
      <c r="D2129" s="49" t="str">
        <f>IFERROR(VLOOKUP($C2129,商品分类目录查找!$A:$B,2,0),"-")</f>
        <v>-</v>
      </c>
      <c r="E2129" s="56" t="str">
        <f t="shared" si="133"/>
        <v>-</v>
      </c>
      <c r="F2129" s="49" t="str">
        <f t="shared" si="134"/>
        <v>-</v>
      </c>
      <c r="G2129" s="49" t="str">
        <f t="shared" si="135"/>
        <v>-</v>
      </c>
      <c r="H2129" s="54" t="str">
        <f t="shared" si="136"/>
        <v>请在此位置填入税率</v>
      </c>
    </row>
    <row r="2130" s="40" customFormat="1" spans="1:8">
      <c r="A2130" s="41"/>
      <c r="B2130" s="41"/>
      <c r="C2130" s="41"/>
      <c r="D2130" s="49" t="str">
        <f>IFERROR(VLOOKUP($C2130,商品分类目录查找!$A:$B,2,0),"-")</f>
        <v>-</v>
      </c>
      <c r="E2130" s="56" t="str">
        <f t="shared" si="133"/>
        <v>-</v>
      </c>
      <c r="F2130" s="49" t="str">
        <f t="shared" si="134"/>
        <v>-</v>
      </c>
      <c r="G2130" s="49" t="str">
        <f t="shared" si="135"/>
        <v>-</v>
      </c>
      <c r="H2130" s="54" t="str">
        <f t="shared" si="136"/>
        <v>请在此位置填入税率</v>
      </c>
    </row>
    <row r="2131" s="40" customFormat="1" spans="1:8">
      <c r="A2131" s="41"/>
      <c r="B2131" s="41"/>
      <c r="C2131" s="41"/>
      <c r="D2131" s="49" t="str">
        <f>IFERROR(VLOOKUP($C2131,商品分类目录查找!$A:$B,2,0),"-")</f>
        <v>-</v>
      </c>
      <c r="E2131" s="56" t="str">
        <f t="shared" si="133"/>
        <v>-</v>
      </c>
      <c r="F2131" s="49" t="str">
        <f t="shared" si="134"/>
        <v>-</v>
      </c>
      <c r="G2131" s="49" t="str">
        <f t="shared" si="135"/>
        <v>-</v>
      </c>
      <c r="H2131" s="54" t="str">
        <f t="shared" si="136"/>
        <v>请在此位置填入税率</v>
      </c>
    </row>
    <row r="2132" s="40" customFormat="1" spans="1:8">
      <c r="A2132" s="41"/>
      <c r="B2132" s="41"/>
      <c r="C2132" s="41"/>
      <c r="D2132" s="49" t="str">
        <f>IFERROR(VLOOKUP($C2132,商品分类目录查找!$A:$B,2,0),"-")</f>
        <v>-</v>
      </c>
      <c r="E2132" s="56" t="str">
        <f t="shared" si="133"/>
        <v>-</v>
      </c>
      <c r="F2132" s="49" t="str">
        <f t="shared" si="134"/>
        <v>-</v>
      </c>
      <c r="G2132" s="49" t="str">
        <f t="shared" si="135"/>
        <v>-</v>
      </c>
      <c r="H2132" s="54" t="str">
        <f t="shared" si="136"/>
        <v>请在此位置填入税率</v>
      </c>
    </row>
    <row r="2133" s="40" customFormat="1" spans="1:8">
      <c r="A2133" s="41"/>
      <c r="B2133" s="41"/>
      <c r="C2133" s="41"/>
      <c r="D2133" s="49" t="str">
        <f>IFERROR(VLOOKUP($C2133,商品分类目录查找!$A:$B,2,0),"-")</f>
        <v>-</v>
      </c>
      <c r="E2133" s="56" t="str">
        <f t="shared" si="133"/>
        <v>-</v>
      </c>
      <c r="F2133" s="49" t="str">
        <f t="shared" si="134"/>
        <v>-</v>
      </c>
      <c r="G2133" s="49" t="str">
        <f t="shared" si="135"/>
        <v>-</v>
      </c>
      <c r="H2133" s="54" t="str">
        <f t="shared" si="136"/>
        <v>请在此位置填入税率</v>
      </c>
    </row>
    <row r="2134" s="40" customFormat="1" spans="1:8">
      <c r="A2134" s="41"/>
      <c r="B2134" s="41"/>
      <c r="C2134" s="41"/>
      <c r="D2134" s="49" t="str">
        <f>IFERROR(VLOOKUP($C2134,商品分类目录查找!$A:$B,2,0),"-")</f>
        <v>-</v>
      </c>
      <c r="E2134" s="56" t="str">
        <f t="shared" si="133"/>
        <v>-</v>
      </c>
      <c r="F2134" s="49" t="str">
        <f t="shared" si="134"/>
        <v>-</v>
      </c>
      <c r="G2134" s="49" t="str">
        <f t="shared" si="135"/>
        <v>-</v>
      </c>
      <c r="H2134" s="54" t="str">
        <f t="shared" si="136"/>
        <v>请在此位置填入税率</v>
      </c>
    </row>
    <row r="2135" s="40" customFormat="1" spans="1:8">
      <c r="A2135" s="41"/>
      <c r="B2135" s="41"/>
      <c r="C2135" s="41"/>
      <c r="D2135" s="49" t="str">
        <f>IFERROR(VLOOKUP($C2135,商品分类目录查找!$A:$B,2,0),"-")</f>
        <v>-</v>
      </c>
      <c r="E2135" s="56" t="str">
        <f t="shared" si="133"/>
        <v>-</v>
      </c>
      <c r="F2135" s="49" t="str">
        <f t="shared" si="134"/>
        <v>-</v>
      </c>
      <c r="G2135" s="49" t="str">
        <f t="shared" si="135"/>
        <v>-</v>
      </c>
      <c r="H2135" s="54" t="str">
        <f t="shared" si="136"/>
        <v>请在此位置填入税率</v>
      </c>
    </row>
    <row r="2136" s="40" customFormat="1" spans="1:8">
      <c r="A2136" s="41"/>
      <c r="B2136" s="41"/>
      <c r="C2136" s="41"/>
      <c r="D2136" s="49" t="str">
        <f>IFERROR(VLOOKUP($C2136,商品分类目录查找!$A:$B,2,0),"-")</f>
        <v>-</v>
      </c>
      <c r="E2136" s="56" t="str">
        <f t="shared" si="133"/>
        <v>-</v>
      </c>
      <c r="F2136" s="49" t="str">
        <f t="shared" si="134"/>
        <v>-</v>
      </c>
      <c r="G2136" s="49" t="str">
        <f t="shared" si="135"/>
        <v>-</v>
      </c>
      <c r="H2136" s="54" t="str">
        <f t="shared" si="136"/>
        <v>请在此位置填入税率</v>
      </c>
    </row>
    <row r="2137" s="40" customFormat="1" spans="1:8">
      <c r="A2137" s="41"/>
      <c r="B2137" s="41"/>
      <c r="C2137" s="41"/>
      <c r="D2137" s="49" t="str">
        <f>IFERROR(VLOOKUP($C2137,商品分类目录查找!$A:$B,2,0),"-")</f>
        <v>-</v>
      </c>
      <c r="E2137" s="56" t="str">
        <f t="shared" si="133"/>
        <v>-</v>
      </c>
      <c r="F2137" s="49" t="str">
        <f t="shared" si="134"/>
        <v>-</v>
      </c>
      <c r="G2137" s="49" t="str">
        <f t="shared" si="135"/>
        <v>-</v>
      </c>
      <c r="H2137" s="54" t="str">
        <f t="shared" si="136"/>
        <v>请在此位置填入税率</v>
      </c>
    </row>
    <row r="2138" s="40" customFormat="1" spans="1:8">
      <c r="A2138" s="41"/>
      <c r="B2138" s="41"/>
      <c r="C2138" s="41"/>
      <c r="D2138" s="49" t="str">
        <f>IFERROR(VLOOKUP($C2138,商品分类目录查找!$A:$B,2,0),"-")</f>
        <v>-</v>
      </c>
      <c r="E2138" s="56" t="str">
        <f t="shared" si="133"/>
        <v>-</v>
      </c>
      <c r="F2138" s="49" t="str">
        <f t="shared" si="134"/>
        <v>-</v>
      </c>
      <c r="G2138" s="49" t="str">
        <f t="shared" si="135"/>
        <v>-</v>
      </c>
      <c r="H2138" s="54" t="str">
        <f t="shared" si="136"/>
        <v>请在此位置填入税率</v>
      </c>
    </row>
    <row r="2139" s="40" customFormat="1" spans="1:8">
      <c r="A2139" s="41"/>
      <c r="B2139" s="41"/>
      <c r="C2139" s="41"/>
      <c r="D2139" s="49" t="str">
        <f>IFERROR(VLOOKUP($C2139,商品分类目录查找!$A:$B,2,0),"-")</f>
        <v>-</v>
      </c>
      <c r="E2139" s="56" t="str">
        <f t="shared" si="133"/>
        <v>-</v>
      </c>
      <c r="F2139" s="49" t="str">
        <f t="shared" si="134"/>
        <v>-</v>
      </c>
      <c r="G2139" s="49" t="str">
        <f t="shared" si="135"/>
        <v>-</v>
      </c>
      <c r="H2139" s="54" t="str">
        <f t="shared" si="136"/>
        <v>请在此位置填入税率</v>
      </c>
    </row>
    <row r="2140" s="40" customFormat="1" spans="1:8">
      <c r="A2140" s="41"/>
      <c r="B2140" s="41"/>
      <c r="C2140" s="41"/>
      <c r="D2140" s="49" t="str">
        <f>IFERROR(VLOOKUP($C2140,商品分类目录查找!$A:$B,2,0),"-")</f>
        <v>-</v>
      </c>
      <c r="E2140" s="56" t="str">
        <f t="shared" si="133"/>
        <v>-</v>
      </c>
      <c r="F2140" s="49" t="str">
        <f t="shared" si="134"/>
        <v>-</v>
      </c>
      <c r="G2140" s="49" t="str">
        <f t="shared" si="135"/>
        <v>-</v>
      </c>
      <c r="H2140" s="54" t="str">
        <f t="shared" si="136"/>
        <v>请在此位置填入税率</v>
      </c>
    </row>
    <row r="2141" s="40" customFormat="1" spans="1:8">
      <c r="A2141" s="41"/>
      <c r="B2141" s="41"/>
      <c r="C2141" s="41"/>
      <c r="D2141" s="49" t="str">
        <f>IFERROR(VLOOKUP($C2141,商品分类目录查找!$A:$B,2,0),"-")</f>
        <v>-</v>
      </c>
      <c r="E2141" s="56" t="str">
        <f t="shared" si="133"/>
        <v>-</v>
      </c>
      <c r="F2141" s="49" t="str">
        <f t="shared" si="134"/>
        <v>-</v>
      </c>
      <c r="G2141" s="49" t="str">
        <f t="shared" si="135"/>
        <v>-</v>
      </c>
      <c r="H2141" s="54" t="str">
        <f t="shared" si="136"/>
        <v>请在此位置填入税率</v>
      </c>
    </row>
    <row r="2142" s="40" customFormat="1" spans="1:8">
      <c r="A2142" s="41"/>
      <c r="B2142" s="41"/>
      <c r="C2142" s="41"/>
      <c r="D2142" s="49" t="str">
        <f>IFERROR(VLOOKUP($C2142,商品分类目录查找!$A:$B,2,0),"-")</f>
        <v>-</v>
      </c>
      <c r="E2142" s="56" t="str">
        <f t="shared" si="133"/>
        <v>-</v>
      </c>
      <c r="F2142" s="49" t="str">
        <f t="shared" si="134"/>
        <v>-</v>
      </c>
      <c r="G2142" s="49" t="str">
        <f t="shared" si="135"/>
        <v>-</v>
      </c>
      <c r="H2142" s="54" t="str">
        <f t="shared" si="136"/>
        <v>请在此位置填入税率</v>
      </c>
    </row>
    <row r="2143" s="40" customFormat="1" spans="1:8">
      <c r="A2143" s="41"/>
      <c r="B2143" s="41"/>
      <c r="C2143" s="41"/>
      <c r="D2143" s="49" t="str">
        <f>IFERROR(VLOOKUP($C2143,商品分类目录查找!$A:$B,2,0),"-")</f>
        <v>-</v>
      </c>
      <c r="E2143" s="56" t="str">
        <f t="shared" si="133"/>
        <v>-</v>
      </c>
      <c r="F2143" s="49" t="str">
        <f t="shared" si="134"/>
        <v>-</v>
      </c>
      <c r="G2143" s="49" t="str">
        <f t="shared" si="135"/>
        <v>-</v>
      </c>
      <c r="H2143" s="54" t="str">
        <f t="shared" si="136"/>
        <v>请在此位置填入税率</v>
      </c>
    </row>
    <row r="2144" s="40" customFormat="1" spans="1:8">
      <c r="A2144" s="41"/>
      <c r="B2144" s="41"/>
      <c r="C2144" s="41"/>
      <c r="D2144" s="49" t="str">
        <f>IFERROR(VLOOKUP($C2144,商品分类目录查找!$A:$B,2,0),"-")</f>
        <v>-</v>
      </c>
      <c r="E2144" s="56" t="str">
        <f t="shared" si="133"/>
        <v>-</v>
      </c>
      <c r="F2144" s="49" t="str">
        <f t="shared" si="134"/>
        <v>-</v>
      </c>
      <c r="G2144" s="49" t="str">
        <f t="shared" si="135"/>
        <v>-</v>
      </c>
      <c r="H2144" s="54" t="str">
        <f t="shared" si="136"/>
        <v>请在此位置填入税率</v>
      </c>
    </row>
    <row r="2145" s="40" customFormat="1" spans="1:8">
      <c r="A2145" s="41"/>
      <c r="B2145" s="41"/>
      <c r="C2145" s="41"/>
      <c r="D2145" s="49" t="str">
        <f>IFERROR(VLOOKUP($C2145,商品分类目录查找!$A:$B,2,0),"-")</f>
        <v>-</v>
      </c>
      <c r="E2145" s="56" t="str">
        <f t="shared" si="133"/>
        <v>-</v>
      </c>
      <c r="F2145" s="49" t="str">
        <f t="shared" si="134"/>
        <v>-</v>
      </c>
      <c r="G2145" s="49" t="str">
        <f t="shared" si="135"/>
        <v>-</v>
      </c>
      <c r="H2145" s="54" t="str">
        <f t="shared" si="136"/>
        <v>请在此位置填入税率</v>
      </c>
    </row>
    <row r="2146" s="40" customFormat="1" spans="1:8">
      <c r="A2146" s="41"/>
      <c r="B2146" s="41"/>
      <c r="C2146" s="41"/>
      <c r="D2146" s="49" t="str">
        <f>IFERROR(VLOOKUP($C2146,商品分类目录查找!$A:$B,2,0),"-")</f>
        <v>-</v>
      </c>
      <c r="E2146" s="56" t="str">
        <f t="shared" si="133"/>
        <v>-</v>
      </c>
      <c r="F2146" s="49" t="str">
        <f t="shared" si="134"/>
        <v>-</v>
      </c>
      <c r="G2146" s="49" t="str">
        <f t="shared" si="135"/>
        <v>-</v>
      </c>
      <c r="H2146" s="54" t="str">
        <f t="shared" si="136"/>
        <v>请在此位置填入税率</v>
      </c>
    </row>
    <row r="2147" s="40" customFormat="1" spans="1:8">
      <c r="A2147" s="41"/>
      <c r="B2147" s="41"/>
      <c r="C2147" s="41"/>
      <c r="D2147" s="49" t="str">
        <f>IFERROR(VLOOKUP($C2147,商品分类目录查找!$A:$B,2,0),"-")</f>
        <v>-</v>
      </c>
      <c r="E2147" s="56" t="str">
        <f t="shared" si="133"/>
        <v>-</v>
      </c>
      <c r="F2147" s="49" t="str">
        <f t="shared" si="134"/>
        <v>-</v>
      </c>
      <c r="G2147" s="49" t="str">
        <f t="shared" si="135"/>
        <v>-</v>
      </c>
      <c r="H2147" s="54" t="str">
        <f t="shared" si="136"/>
        <v>请在此位置填入税率</v>
      </c>
    </row>
    <row r="2148" s="40" customFormat="1" spans="1:8">
      <c r="A2148" s="41"/>
      <c r="B2148" s="41"/>
      <c r="C2148" s="41"/>
      <c r="D2148" s="49" t="str">
        <f>IFERROR(VLOOKUP($C2148,商品分类目录查找!$A:$B,2,0),"-")</f>
        <v>-</v>
      </c>
      <c r="E2148" s="56" t="str">
        <f t="shared" si="133"/>
        <v>-</v>
      </c>
      <c r="F2148" s="49" t="str">
        <f t="shared" si="134"/>
        <v>-</v>
      </c>
      <c r="G2148" s="49" t="str">
        <f t="shared" si="135"/>
        <v>-</v>
      </c>
      <c r="H2148" s="54" t="str">
        <f t="shared" si="136"/>
        <v>请在此位置填入税率</v>
      </c>
    </row>
    <row r="2149" s="40" customFormat="1" spans="1:8">
      <c r="A2149" s="41"/>
      <c r="B2149" s="41"/>
      <c r="C2149" s="41"/>
      <c r="D2149" s="49" t="str">
        <f>IFERROR(VLOOKUP($C2149,商品分类目录查找!$A:$B,2,0),"-")</f>
        <v>-</v>
      </c>
      <c r="E2149" s="56" t="str">
        <f t="shared" si="133"/>
        <v>-</v>
      </c>
      <c r="F2149" s="49" t="str">
        <f t="shared" si="134"/>
        <v>-</v>
      </c>
      <c r="G2149" s="49" t="str">
        <f t="shared" si="135"/>
        <v>-</v>
      </c>
      <c r="H2149" s="54" t="str">
        <f t="shared" si="136"/>
        <v>请在此位置填入税率</v>
      </c>
    </row>
    <row r="2150" s="40" customFormat="1" spans="1:8">
      <c r="A2150" s="41"/>
      <c r="B2150" s="41"/>
      <c r="C2150" s="41"/>
      <c r="D2150" s="49" t="str">
        <f>IFERROR(VLOOKUP($C2150,商品分类目录查找!$A:$B,2,0),"-")</f>
        <v>-</v>
      </c>
      <c r="E2150" s="56" t="str">
        <f t="shared" si="133"/>
        <v>-</v>
      </c>
      <c r="F2150" s="49" t="str">
        <f t="shared" si="134"/>
        <v>-</v>
      </c>
      <c r="G2150" s="49" t="str">
        <f t="shared" si="135"/>
        <v>-</v>
      </c>
      <c r="H2150" s="54" t="str">
        <f t="shared" si="136"/>
        <v>请在此位置填入税率</v>
      </c>
    </row>
    <row r="2151" s="40" customFormat="1" spans="1:8">
      <c r="A2151" s="41"/>
      <c r="B2151" s="41"/>
      <c r="C2151" s="41"/>
      <c r="D2151" s="49" t="str">
        <f>IFERROR(VLOOKUP($C2151,商品分类目录查找!$A:$B,2,0),"-")</f>
        <v>-</v>
      </c>
      <c r="E2151" s="56" t="str">
        <f t="shared" si="133"/>
        <v>-</v>
      </c>
      <c r="F2151" s="49" t="str">
        <f t="shared" si="134"/>
        <v>-</v>
      </c>
      <c r="G2151" s="49" t="str">
        <f t="shared" si="135"/>
        <v>-</v>
      </c>
      <c r="H2151" s="54" t="str">
        <f t="shared" si="136"/>
        <v>请在此位置填入税率</v>
      </c>
    </row>
    <row r="2152" s="40" customFormat="1" spans="1:8">
      <c r="A2152" s="41"/>
      <c r="B2152" s="41"/>
      <c r="C2152" s="41"/>
      <c r="D2152" s="49" t="str">
        <f>IFERROR(VLOOKUP($C2152,商品分类目录查找!$A:$B,2,0),"-")</f>
        <v>-</v>
      </c>
      <c r="E2152" s="56" t="str">
        <f t="shared" si="133"/>
        <v>-</v>
      </c>
      <c r="F2152" s="49" t="str">
        <f t="shared" si="134"/>
        <v>-</v>
      </c>
      <c r="G2152" s="49" t="str">
        <f t="shared" si="135"/>
        <v>-</v>
      </c>
      <c r="H2152" s="54" t="str">
        <f t="shared" si="136"/>
        <v>请在此位置填入税率</v>
      </c>
    </row>
    <row r="2153" s="40" customFormat="1" spans="1:8">
      <c r="A2153" s="41"/>
      <c r="B2153" s="41"/>
      <c r="C2153" s="41"/>
      <c r="D2153" s="49" t="str">
        <f>IFERROR(VLOOKUP($C2153,商品分类目录查找!$A:$B,2,0),"-")</f>
        <v>-</v>
      </c>
      <c r="E2153" s="56" t="str">
        <f t="shared" si="133"/>
        <v>-</v>
      </c>
      <c r="F2153" s="49" t="str">
        <f t="shared" si="134"/>
        <v>-</v>
      </c>
      <c r="G2153" s="49" t="str">
        <f t="shared" si="135"/>
        <v>-</v>
      </c>
      <c r="H2153" s="54" t="str">
        <f t="shared" si="136"/>
        <v>请在此位置填入税率</v>
      </c>
    </row>
    <row r="2154" s="40" customFormat="1" spans="1:8">
      <c r="A2154" s="41"/>
      <c r="B2154" s="41"/>
      <c r="C2154" s="41"/>
      <c r="D2154" s="49" t="str">
        <f>IFERROR(VLOOKUP($C2154,商品分类目录查找!$A:$B,2,0),"-")</f>
        <v>-</v>
      </c>
      <c r="E2154" s="56" t="str">
        <f t="shared" si="133"/>
        <v>-</v>
      </c>
      <c r="F2154" s="49" t="str">
        <f t="shared" si="134"/>
        <v>-</v>
      </c>
      <c r="G2154" s="49" t="str">
        <f t="shared" si="135"/>
        <v>-</v>
      </c>
      <c r="H2154" s="54" t="str">
        <f t="shared" si="136"/>
        <v>请在此位置填入税率</v>
      </c>
    </row>
    <row r="2155" s="40" customFormat="1" spans="1:8">
      <c r="A2155" s="41"/>
      <c r="B2155" s="41"/>
      <c r="C2155" s="41"/>
      <c r="D2155" s="49" t="str">
        <f>IFERROR(VLOOKUP($C2155,商品分类目录查找!$A:$B,2,0),"-")</f>
        <v>-</v>
      </c>
      <c r="E2155" s="56" t="str">
        <f t="shared" si="133"/>
        <v>-</v>
      </c>
      <c r="F2155" s="49" t="str">
        <f t="shared" si="134"/>
        <v>-</v>
      </c>
      <c r="G2155" s="49" t="str">
        <f t="shared" si="135"/>
        <v>-</v>
      </c>
      <c r="H2155" s="54" t="str">
        <f t="shared" si="136"/>
        <v>请在此位置填入税率</v>
      </c>
    </row>
    <row r="2156" s="40" customFormat="1" spans="1:8">
      <c r="A2156" s="41"/>
      <c r="B2156" s="41"/>
      <c r="C2156" s="41"/>
      <c r="D2156" s="49" t="str">
        <f>IFERROR(VLOOKUP($C2156,商品分类目录查找!$A:$B,2,0),"-")</f>
        <v>-</v>
      </c>
      <c r="E2156" s="56" t="str">
        <f t="shared" si="133"/>
        <v>-</v>
      </c>
      <c r="F2156" s="49" t="str">
        <f t="shared" si="134"/>
        <v>-</v>
      </c>
      <c r="G2156" s="49" t="str">
        <f t="shared" si="135"/>
        <v>-</v>
      </c>
      <c r="H2156" s="54" t="str">
        <f t="shared" si="136"/>
        <v>请在此位置填入税率</v>
      </c>
    </row>
    <row r="2157" s="40" customFormat="1" spans="1:8">
      <c r="A2157" s="41"/>
      <c r="B2157" s="41"/>
      <c r="C2157" s="41"/>
      <c r="D2157" s="49" t="str">
        <f>IFERROR(VLOOKUP($C2157,商品分类目录查找!$A:$B,2,0),"-")</f>
        <v>-</v>
      </c>
      <c r="E2157" s="56" t="str">
        <f t="shared" si="133"/>
        <v>-</v>
      </c>
      <c r="F2157" s="49" t="str">
        <f t="shared" si="134"/>
        <v>-</v>
      </c>
      <c r="G2157" s="49" t="str">
        <f t="shared" si="135"/>
        <v>-</v>
      </c>
      <c r="H2157" s="54" t="str">
        <f t="shared" si="136"/>
        <v>请在此位置填入税率</v>
      </c>
    </row>
    <row r="2158" s="40" customFormat="1" spans="1:8">
      <c r="A2158" s="41"/>
      <c r="B2158" s="41"/>
      <c r="C2158" s="41"/>
      <c r="D2158" s="49" t="str">
        <f>IFERROR(VLOOKUP($C2158,商品分类目录查找!$A:$B,2,0),"-")</f>
        <v>-</v>
      </c>
      <c r="E2158" s="56" t="str">
        <f t="shared" si="133"/>
        <v>-</v>
      </c>
      <c r="F2158" s="49" t="str">
        <f t="shared" si="134"/>
        <v>-</v>
      </c>
      <c r="G2158" s="49" t="str">
        <f t="shared" si="135"/>
        <v>-</v>
      </c>
      <c r="H2158" s="54" t="str">
        <f t="shared" si="136"/>
        <v>请在此位置填入税率</v>
      </c>
    </row>
    <row r="2159" s="40" customFormat="1" spans="1:8">
      <c r="A2159" s="41"/>
      <c r="B2159" s="41"/>
      <c r="C2159" s="41"/>
      <c r="D2159" s="49" t="str">
        <f>IFERROR(VLOOKUP($C2159,商品分类目录查找!$A:$B,2,0),"-")</f>
        <v>-</v>
      </c>
      <c r="E2159" s="56" t="str">
        <f t="shared" si="133"/>
        <v>-</v>
      </c>
      <c r="F2159" s="49" t="str">
        <f t="shared" si="134"/>
        <v>-</v>
      </c>
      <c r="G2159" s="49" t="str">
        <f t="shared" si="135"/>
        <v>-</v>
      </c>
      <c r="H2159" s="54" t="str">
        <f t="shared" si="136"/>
        <v>请在此位置填入税率</v>
      </c>
    </row>
    <row r="2160" s="40" customFormat="1" spans="1:8">
      <c r="A2160" s="41"/>
      <c r="B2160" s="41"/>
      <c r="C2160" s="41"/>
      <c r="D2160" s="49" t="str">
        <f>IFERROR(VLOOKUP($C2160,商品分类目录查找!$A:$B,2,0),"-")</f>
        <v>-</v>
      </c>
      <c r="E2160" s="56" t="str">
        <f t="shared" si="133"/>
        <v>-</v>
      </c>
      <c r="F2160" s="49" t="str">
        <f t="shared" si="134"/>
        <v>-</v>
      </c>
      <c r="G2160" s="49" t="str">
        <f t="shared" si="135"/>
        <v>-</v>
      </c>
      <c r="H2160" s="54" t="str">
        <f t="shared" si="136"/>
        <v>请在此位置填入税率</v>
      </c>
    </row>
    <row r="2161" s="40" customFormat="1" spans="1:8">
      <c r="A2161" s="41"/>
      <c r="B2161" s="41"/>
      <c r="C2161" s="41"/>
      <c r="D2161" s="49" t="str">
        <f>IFERROR(VLOOKUP($C2161,商品分类目录查找!$A:$B,2,0),"-")</f>
        <v>-</v>
      </c>
      <c r="E2161" s="56" t="str">
        <f t="shared" si="133"/>
        <v>-</v>
      </c>
      <c r="F2161" s="49" t="str">
        <f t="shared" si="134"/>
        <v>-</v>
      </c>
      <c r="G2161" s="49" t="str">
        <f t="shared" si="135"/>
        <v>-</v>
      </c>
      <c r="H2161" s="54" t="str">
        <f t="shared" si="136"/>
        <v>请在此位置填入税率</v>
      </c>
    </row>
    <row r="2162" s="40" customFormat="1" spans="1:8">
      <c r="A2162" s="41"/>
      <c r="B2162" s="41"/>
      <c r="C2162" s="41"/>
      <c r="D2162" s="49" t="str">
        <f>IFERROR(VLOOKUP($C2162,商品分类目录查找!$A:$B,2,0),"-")</f>
        <v>-</v>
      </c>
      <c r="E2162" s="56" t="str">
        <f t="shared" si="133"/>
        <v>-</v>
      </c>
      <c r="F2162" s="49" t="str">
        <f t="shared" si="134"/>
        <v>-</v>
      </c>
      <c r="G2162" s="49" t="str">
        <f t="shared" si="135"/>
        <v>-</v>
      </c>
      <c r="H2162" s="54" t="str">
        <f t="shared" si="136"/>
        <v>请在此位置填入税率</v>
      </c>
    </row>
    <row r="2163" s="40" customFormat="1" spans="1:8">
      <c r="A2163" s="41"/>
      <c r="B2163" s="41"/>
      <c r="C2163" s="41"/>
      <c r="D2163" s="49" t="str">
        <f>IFERROR(VLOOKUP($C2163,商品分类目录查找!$A:$B,2,0),"-")</f>
        <v>-</v>
      </c>
      <c r="E2163" s="56" t="str">
        <f t="shared" si="133"/>
        <v>-</v>
      </c>
      <c r="F2163" s="49" t="str">
        <f t="shared" si="134"/>
        <v>-</v>
      </c>
      <c r="G2163" s="49" t="str">
        <f t="shared" si="135"/>
        <v>-</v>
      </c>
      <c r="H2163" s="54" t="str">
        <f t="shared" si="136"/>
        <v>请在此位置填入税率</v>
      </c>
    </row>
    <row r="2164" s="40" customFormat="1" spans="1:8">
      <c r="A2164" s="41"/>
      <c r="B2164" s="41"/>
      <c r="C2164" s="41"/>
      <c r="D2164" s="49" t="str">
        <f>IFERROR(VLOOKUP($C2164,商品分类目录查找!$A:$B,2,0),"-")</f>
        <v>-</v>
      </c>
      <c r="E2164" s="56" t="str">
        <f t="shared" si="133"/>
        <v>-</v>
      </c>
      <c r="F2164" s="49" t="str">
        <f t="shared" si="134"/>
        <v>-</v>
      </c>
      <c r="G2164" s="49" t="str">
        <f t="shared" si="135"/>
        <v>-</v>
      </c>
      <c r="H2164" s="54" t="str">
        <f t="shared" si="136"/>
        <v>请在此位置填入税率</v>
      </c>
    </row>
    <row r="2165" s="40" customFormat="1" spans="1:8">
      <c r="A2165" s="41"/>
      <c r="B2165" s="41"/>
      <c r="C2165" s="41"/>
      <c r="D2165" s="49" t="str">
        <f>IFERROR(VLOOKUP($C2165,商品分类目录查找!$A:$B,2,0),"-")</f>
        <v>-</v>
      </c>
      <c r="E2165" s="56" t="str">
        <f t="shared" si="133"/>
        <v>-</v>
      </c>
      <c r="F2165" s="49" t="str">
        <f t="shared" si="134"/>
        <v>-</v>
      </c>
      <c r="G2165" s="49" t="str">
        <f t="shared" si="135"/>
        <v>-</v>
      </c>
      <c r="H2165" s="54" t="str">
        <f t="shared" si="136"/>
        <v>请在此位置填入税率</v>
      </c>
    </row>
    <row r="2166" s="40" customFormat="1" spans="1:8">
      <c r="A2166" s="41"/>
      <c r="B2166" s="41"/>
      <c r="C2166" s="41"/>
      <c r="D2166" s="49" t="str">
        <f>IFERROR(VLOOKUP($C2166,商品分类目录查找!$A:$B,2,0),"-")</f>
        <v>-</v>
      </c>
      <c r="E2166" s="56" t="str">
        <f t="shared" si="133"/>
        <v>-</v>
      </c>
      <c r="F2166" s="49" t="str">
        <f t="shared" si="134"/>
        <v>-</v>
      </c>
      <c r="G2166" s="49" t="str">
        <f t="shared" si="135"/>
        <v>-</v>
      </c>
      <c r="H2166" s="54" t="str">
        <f t="shared" si="136"/>
        <v>请在此位置填入税率</v>
      </c>
    </row>
    <row r="2167" s="40" customFormat="1" spans="1:8">
      <c r="A2167" s="41"/>
      <c r="B2167" s="41"/>
      <c r="C2167" s="41"/>
      <c r="D2167" s="49" t="str">
        <f>IFERROR(VLOOKUP($C2167,商品分类目录查找!$A:$B,2,0),"-")</f>
        <v>-</v>
      </c>
      <c r="E2167" s="56" t="str">
        <f t="shared" si="133"/>
        <v>-</v>
      </c>
      <c r="F2167" s="49" t="str">
        <f t="shared" si="134"/>
        <v>-</v>
      </c>
      <c r="G2167" s="49" t="str">
        <f t="shared" si="135"/>
        <v>-</v>
      </c>
      <c r="H2167" s="54" t="str">
        <f t="shared" si="136"/>
        <v>请在此位置填入税率</v>
      </c>
    </row>
    <row r="2168" s="40" customFormat="1" spans="1:8">
      <c r="A2168" s="41"/>
      <c r="B2168" s="41"/>
      <c r="C2168" s="41"/>
      <c r="D2168" s="49" t="str">
        <f>IFERROR(VLOOKUP($C2168,商品分类目录查找!$A:$B,2,0),"-")</f>
        <v>-</v>
      </c>
      <c r="E2168" s="56" t="str">
        <f t="shared" si="133"/>
        <v>-</v>
      </c>
      <c r="F2168" s="49" t="str">
        <f t="shared" si="134"/>
        <v>-</v>
      </c>
      <c r="G2168" s="49" t="str">
        <f t="shared" si="135"/>
        <v>-</v>
      </c>
      <c r="H2168" s="54" t="str">
        <f t="shared" si="136"/>
        <v>请在此位置填入税率</v>
      </c>
    </row>
    <row r="2169" s="40" customFormat="1" spans="1:8">
      <c r="A2169" s="41"/>
      <c r="B2169" s="41"/>
      <c r="C2169" s="41"/>
      <c r="D2169" s="49" t="str">
        <f>IFERROR(VLOOKUP($C2169,商品分类目录查找!$A:$B,2,0),"-")</f>
        <v>-</v>
      </c>
      <c r="E2169" s="56" t="str">
        <f t="shared" si="133"/>
        <v>-</v>
      </c>
      <c r="F2169" s="49" t="str">
        <f t="shared" si="134"/>
        <v>-</v>
      </c>
      <c r="G2169" s="49" t="str">
        <f t="shared" si="135"/>
        <v>-</v>
      </c>
      <c r="H2169" s="54" t="str">
        <f t="shared" si="136"/>
        <v>请在此位置填入税率</v>
      </c>
    </row>
    <row r="2170" s="40" customFormat="1" spans="1:8">
      <c r="A2170" s="41"/>
      <c r="B2170" s="41"/>
      <c r="C2170" s="41"/>
      <c r="D2170" s="49" t="str">
        <f>IFERROR(VLOOKUP($C2170,商品分类目录查找!$A:$B,2,0),"-")</f>
        <v>-</v>
      </c>
      <c r="E2170" s="56" t="str">
        <f t="shared" si="133"/>
        <v>-</v>
      </c>
      <c r="F2170" s="49" t="str">
        <f t="shared" si="134"/>
        <v>-</v>
      </c>
      <c r="G2170" s="49" t="str">
        <f t="shared" si="135"/>
        <v>-</v>
      </c>
      <c r="H2170" s="54" t="str">
        <f t="shared" si="136"/>
        <v>请在此位置填入税率</v>
      </c>
    </row>
    <row r="2171" s="40" customFormat="1" spans="1:8">
      <c r="A2171" s="41"/>
      <c r="B2171" s="41"/>
      <c r="C2171" s="41"/>
      <c r="D2171" s="49" t="str">
        <f>IFERROR(VLOOKUP($C2171,商品分类目录查找!$A:$B,2,0),"-")</f>
        <v>-</v>
      </c>
      <c r="E2171" s="56" t="str">
        <f t="shared" si="133"/>
        <v>-</v>
      </c>
      <c r="F2171" s="49" t="str">
        <f t="shared" si="134"/>
        <v>-</v>
      </c>
      <c r="G2171" s="49" t="str">
        <f t="shared" si="135"/>
        <v>-</v>
      </c>
      <c r="H2171" s="54" t="str">
        <f t="shared" si="136"/>
        <v>请在此位置填入税率</v>
      </c>
    </row>
    <row r="2172" s="40" customFormat="1" spans="1:8">
      <c r="A2172" s="41"/>
      <c r="B2172" s="41"/>
      <c r="C2172" s="41"/>
      <c r="D2172" s="49" t="str">
        <f>IFERROR(VLOOKUP($C2172,商品分类目录查找!$A:$B,2,0),"-")</f>
        <v>-</v>
      </c>
      <c r="E2172" s="56" t="str">
        <f t="shared" si="133"/>
        <v>-</v>
      </c>
      <c r="F2172" s="49" t="str">
        <f t="shared" si="134"/>
        <v>-</v>
      </c>
      <c r="G2172" s="49" t="str">
        <f t="shared" si="135"/>
        <v>-</v>
      </c>
      <c r="H2172" s="54" t="str">
        <f t="shared" si="136"/>
        <v>请在此位置填入税率</v>
      </c>
    </row>
    <row r="2173" s="40" customFormat="1" spans="1:8">
      <c r="A2173" s="41"/>
      <c r="B2173" s="41"/>
      <c r="C2173" s="41"/>
      <c r="D2173" s="49" t="str">
        <f>IFERROR(VLOOKUP($C2173,商品分类目录查找!$A:$B,2,0),"-")</f>
        <v>-</v>
      </c>
      <c r="E2173" s="56" t="str">
        <f t="shared" si="133"/>
        <v>-</v>
      </c>
      <c r="F2173" s="49" t="str">
        <f t="shared" si="134"/>
        <v>-</v>
      </c>
      <c r="G2173" s="49" t="str">
        <f t="shared" si="135"/>
        <v>-</v>
      </c>
      <c r="H2173" s="54" t="str">
        <f t="shared" si="136"/>
        <v>请在此位置填入税率</v>
      </c>
    </row>
    <row r="2174" s="40" customFormat="1" spans="1:8">
      <c r="A2174" s="41"/>
      <c r="B2174" s="41"/>
      <c r="C2174" s="41"/>
      <c r="D2174" s="49" t="str">
        <f>IFERROR(VLOOKUP($C2174,商品分类目录查找!$A:$B,2,0),"-")</f>
        <v>-</v>
      </c>
      <c r="E2174" s="56" t="str">
        <f t="shared" si="133"/>
        <v>-</v>
      </c>
      <c r="F2174" s="49" t="str">
        <f t="shared" si="134"/>
        <v>-</v>
      </c>
      <c r="G2174" s="49" t="str">
        <f t="shared" si="135"/>
        <v>-</v>
      </c>
      <c r="H2174" s="54" t="str">
        <f t="shared" si="136"/>
        <v>请在此位置填入税率</v>
      </c>
    </row>
    <row r="2175" s="40" customFormat="1" spans="1:8">
      <c r="A2175" s="41"/>
      <c r="B2175" s="41"/>
      <c r="C2175" s="41"/>
      <c r="D2175" s="49" t="str">
        <f>IFERROR(VLOOKUP($C2175,商品分类目录查找!$A:$B,2,0),"-")</f>
        <v>-</v>
      </c>
      <c r="E2175" s="56" t="str">
        <f t="shared" si="133"/>
        <v>-</v>
      </c>
      <c r="F2175" s="49" t="str">
        <f t="shared" si="134"/>
        <v>-</v>
      </c>
      <c r="G2175" s="49" t="str">
        <f t="shared" si="135"/>
        <v>-</v>
      </c>
      <c r="H2175" s="54" t="str">
        <f t="shared" si="136"/>
        <v>请在此位置填入税率</v>
      </c>
    </row>
    <row r="2176" s="40" customFormat="1" spans="1:8">
      <c r="A2176" s="41"/>
      <c r="B2176" s="41"/>
      <c r="C2176" s="41"/>
      <c r="D2176" s="49" t="str">
        <f>IFERROR(VLOOKUP($C2176,商品分类目录查找!$A:$B,2,0),"-")</f>
        <v>-</v>
      </c>
      <c r="E2176" s="56" t="str">
        <f t="shared" si="133"/>
        <v>-</v>
      </c>
      <c r="F2176" s="49" t="str">
        <f t="shared" si="134"/>
        <v>-</v>
      </c>
      <c r="G2176" s="49" t="str">
        <f t="shared" si="135"/>
        <v>-</v>
      </c>
      <c r="H2176" s="54" t="str">
        <f t="shared" si="136"/>
        <v>请在此位置填入税率</v>
      </c>
    </row>
    <row r="2177" s="40" customFormat="1" spans="1:8">
      <c r="A2177" s="41"/>
      <c r="B2177" s="41"/>
      <c r="C2177" s="41"/>
      <c r="D2177" s="49" t="str">
        <f>IFERROR(VLOOKUP($C2177,商品分类目录查找!$A:$B,2,0),"-")</f>
        <v>-</v>
      </c>
      <c r="E2177" s="56" t="str">
        <f t="shared" si="133"/>
        <v>-</v>
      </c>
      <c r="F2177" s="49" t="str">
        <f t="shared" si="134"/>
        <v>-</v>
      </c>
      <c r="G2177" s="49" t="str">
        <f t="shared" si="135"/>
        <v>-</v>
      </c>
      <c r="H2177" s="54" t="str">
        <f t="shared" si="136"/>
        <v>请在此位置填入税率</v>
      </c>
    </row>
    <row r="2178" s="40" customFormat="1" spans="1:8">
      <c r="A2178" s="41"/>
      <c r="B2178" s="41"/>
      <c r="C2178" s="41"/>
      <c r="D2178" s="49" t="str">
        <f>IFERROR(VLOOKUP($C2178,商品分类目录查找!$A:$B,2,0),"-")</f>
        <v>-</v>
      </c>
      <c r="E2178" s="56" t="str">
        <f t="shared" ref="E2178:E2241" si="137">LEFT(D2178,4)</f>
        <v>-</v>
      </c>
      <c r="F2178" s="49" t="str">
        <f t="shared" ref="F2178:F2241" si="138">LEFT($D2178,3)</f>
        <v>-</v>
      </c>
      <c r="G2178" s="49" t="str">
        <f t="shared" ref="G2178:G2241" si="139">LEFT($D2178,2)</f>
        <v>-</v>
      </c>
      <c r="H2178" s="54" t="str">
        <f t="shared" si="136"/>
        <v>请在此位置填入税率</v>
      </c>
    </row>
    <row r="2179" s="40" customFormat="1" spans="1:8">
      <c r="A2179" s="41"/>
      <c r="B2179" s="41"/>
      <c r="C2179" s="41"/>
      <c r="D2179" s="49" t="str">
        <f>IFERROR(VLOOKUP($C2179,商品分类目录查找!$A:$B,2,0),"-")</f>
        <v>-</v>
      </c>
      <c r="E2179" s="56" t="str">
        <f t="shared" si="137"/>
        <v>-</v>
      </c>
      <c r="F2179" s="49" t="str">
        <f t="shared" si="138"/>
        <v>-</v>
      </c>
      <c r="G2179" s="49" t="str">
        <f t="shared" si="139"/>
        <v>-</v>
      </c>
      <c r="H2179" s="54" t="str">
        <f t="shared" si="136"/>
        <v>请在此位置填入税率</v>
      </c>
    </row>
    <row r="2180" s="40" customFormat="1" spans="1:8">
      <c r="A2180" s="41"/>
      <c r="B2180" s="41"/>
      <c r="C2180" s="41"/>
      <c r="D2180" s="49" t="str">
        <f>IFERROR(VLOOKUP($C2180,商品分类目录查找!$A:$B,2,0),"-")</f>
        <v>-</v>
      </c>
      <c r="E2180" s="56" t="str">
        <f t="shared" si="137"/>
        <v>-</v>
      </c>
      <c r="F2180" s="49" t="str">
        <f t="shared" si="138"/>
        <v>-</v>
      </c>
      <c r="G2180" s="49" t="str">
        <f t="shared" si="139"/>
        <v>-</v>
      </c>
      <c r="H2180" s="54" t="str">
        <f t="shared" si="136"/>
        <v>请在此位置填入税率</v>
      </c>
    </row>
    <row r="2181" s="40" customFormat="1" spans="1:8">
      <c r="A2181" s="41"/>
      <c r="B2181" s="41"/>
      <c r="C2181" s="41"/>
      <c r="D2181" s="49" t="str">
        <f>IFERROR(VLOOKUP($C2181,商品分类目录查找!$A:$B,2,0),"-")</f>
        <v>-</v>
      </c>
      <c r="E2181" s="56" t="str">
        <f t="shared" si="137"/>
        <v>-</v>
      </c>
      <c r="F2181" s="49" t="str">
        <f t="shared" si="138"/>
        <v>-</v>
      </c>
      <c r="G2181" s="49" t="str">
        <f t="shared" si="139"/>
        <v>-</v>
      </c>
      <c r="H2181" s="54" t="str">
        <f t="shared" si="136"/>
        <v>请在此位置填入税率</v>
      </c>
    </row>
    <row r="2182" s="40" customFormat="1" spans="1:8">
      <c r="A2182" s="41"/>
      <c r="B2182" s="41"/>
      <c r="C2182" s="41"/>
      <c r="D2182" s="49" t="str">
        <f>IFERROR(VLOOKUP($C2182,商品分类目录查找!$A:$B,2,0),"-")</f>
        <v>-</v>
      </c>
      <c r="E2182" s="56" t="str">
        <f t="shared" si="137"/>
        <v>-</v>
      </c>
      <c r="F2182" s="49" t="str">
        <f t="shared" si="138"/>
        <v>-</v>
      </c>
      <c r="G2182" s="49" t="str">
        <f t="shared" si="139"/>
        <v>-</v>
      </c>
      <c r="H2182" s="54" t="str">
        <f t="shared" si="136"/>
        <v>请在此位置填入税率</v>
      </c>
    </row>
    <row r="2183" s="40" customFormat="1" spans="1:8">
      <c r="A2183" s="41"/>
      <c r="B2183" s="41"/>
      <c r="C2183" s="41"/>
      <c r="D2183" s="49" t="str">
        <f>IFERROR(VLOOKUP($C2183,商品分类目录查找!$A:$B,2,0),"-")</f>
        <v>-</v>
      </c>
      <c r="E2183" s="56" t="str">
        <f t="shared" si="137"/>
        <v>-</v>
      </c>
      <c r="F2183" s="49" t="str">
        <f t="shared" si="138"/>
        <v>-</v>
      </c>
      <c r="G2183" s="49" t="str">
        <f t="shared" si="139"/>
        <v>-</v>
      </c>
      <c r="H2183" s="54" t="str">
        <f t="shared" si="136"/>
        <v>请在此位置填入税率</v>
      </c>
    </row>
    <row r="2184" s="40" customFormat="1" spans="1:8">
      <c r="A2184" s="41"/>
      <c r="B2184" s="41"/>
      <c r="C2184" s="41"/>
      <c r="D2184" s="49" t="str">
        <f>IFERROR(VLOOKUP($C2184,商品分类目录查找!$A:$B,2,0),"-")</f>
        <v>-</v>
      </c>
      <c r="E2184" s="56" t="str">
        <f t="shared" si="137"/>
        <v>-</v>
      </c>
      <c r="F2184" s="49" t="str">
        <f t="shared" si="138"/>
        <v>-</v>
      </c>
      <c r="G2184" s="49" t="str">
        <f t="shared" si="139"/>
        <v>-</v>
      </c>
      <c r="H2184" s="54" t="str">
        <f t="shared" si="136"/>
        <v>请在此位置填入税率</v>
      </c>
    </row>
    <row r="2185" s="40" customFormat="1" spans="1:8">
      <c r="A2185" s="41"/>
      <c r="B2185" s="41"/>
      <c r="C2185" s="41"/>
      <c r="D2185" s="49" t="str">
        <f>IFERROR(VLOOKUP($C2185,商品分类目录查找!$A:$B,2,0),"-")</f>
        <v>-</v>
      </c>
      <c r="E2185" s="56" t="str">
        <f t="shared" si="137"/>
        <v>-</v>
      </c>
      <c r="F2185" s="49" t="str">
        <f t="shared" si="138"/>
        <v>-</v>
      </c>
      <c r="G2185" s="49" t="str">
        <f t="shared" si="139"/>
        <v>-</v>
      </c>
      <c r="H2185" s="54" t="str">
        <f t="shared" si="136"/>
        <v>请在此位置填入税率</v>
      </c>
    </row>
    <row r="2186" s="40" customFormat="1" spans="1:8">
      <c r="A2186" s="41"/>
      <c r="B2186" s="41"/>
      <c r="C2186" s="41"/>
      <c r="D2186" s="49" t="str">
        <f>IFERROR(VLOOKUP($C2186,商品分类目录查找!$A:$B,2,0),"-")</f>
        <v>-</v>
      </c>
      <c r="E2186" s="56" t="str">
        <f t="shared" si="137"/>
        <v>-</v>
      </c>
      <c r="F2186" s="49" t="str">
        <f t="shared" si="138"/>
        <v>-</v>
      </c>
      <c r="G2186" s="49" t="str">
        <f t="shared" si="139"/>
        <v>-</v>
      </c>
      <c r="H2186" s="54" t="str">
        <f t="shared" si="136"/>
        <v>请在此位置填入税率</v>
      </c>
    </row>
    <row r="2187" s="40" customFormat="1" spans="1:8">
      <c r="A2187" s="41"/>
      <c r="B2187" s="41"/>
      <c r="C2187" s="41"/>
      <c r="D2187" s="49" t="str">
        <f>IFERROR(VLOOKUP($C2187,商品分类目录查找!$A:$B,2,0),"-")</f>
        <v>-</v>
      </c>
      <c r="E2187" s="56" t="str">
        <f t="shared" si="137"/>
        <v>-</v>
      </c>
      <c r="F2187" s="49" t="str">
        <f t="shared" si="138"/>
        <v>-</v>
      </c>
      <c r="G2187" s="49" t="str">
        <f t="shared" si="139"/>
        <v>-</v>
      </c>
      <c r="H2187" s="54" t="str">
        <f t="shared" si="136"/>
        <v>请在此位置填入税率</v>
      </c>
    </row>
    <row r="2188" s="40" customFormat="1" spans="1:8">
      <c r="A2188" s="41"/>
      <c r="B2188" s="41"/>
      <c r="C2188" s="41"/>
      <c r="D2188" s="49" t="str">
        <f>IFERROR(VLOOKUP($C2188,商品分类目录查找!$A:$B,2,0),"-")</f>
        <v>-</v>
      </c>
      <c r="E2188" s="56" t="str">
        <f t="shared" si="137"/>
        <v>-</v>
      </c>
      <c r="F2188" s="49" t="str">
        <f t="shared" si="138"/>
        <v>-</v>
      </c>
      <c r="G2188" s="49" t="str">
        <f t="shared" si="139"/>
        <v>-</v>
      </c>
      <c r="H2188" s="54" t="str">
        <f t="shared" si="136"/>
        <v>请在此位置填入税率</v>
      </c>
    </row>
    <row r="2189" s="40" customFormat="1" spans="1:8">
      <c r="A2189" s="41"/>
      <c r="B2189" s="41"/>
      <c r="C2189" s="41"/>
      <c r="D2189" s="49" t="str">
        <f>IFERROR(VLOOKUP($C2189,商品分类目录查找!$A:$B,2,0),"-")</f>
        <v>-</v>
      </c>
      <c r="E2189" s="56" t="str">
        <f t="shared" si="137"/>
        <v>-</v>
      </c>
      <c r="F2189" s="49" t="str">
        <f t="shared" si="138"/>
        <v>-</v>
      </c>
      <c r="G2189" s="49" t="str">
        <f t="shared" si="139"/>
        <v>-</v>
      </c>
      <c r="H2189" s="54" t="str">
        <f t="shared" si="136"/>
        <v>请在此位置填入税率</v>
      </c>
    </row>
    <row r="2190" s="40" customFormat="1" spans="1:8">
      <c r="A2190" s="41"/>
      <c r="B2190" s="41"/>
      <c r="C2190" s="41"/>
      <c r="D2190" s="49" t="str">
        <f>IFERROR(VLOOKUP($C2190,商品分类目录查找!$A:$B,2,0),"-")</f>
        <v>-</v>
      </c>
      <c r="E2190" s="56" t="str">
        <f t="shared" si="137"/>
        <v>-</v>
      </c>
      <c r="F2190" s="49" t="str">
        <f t="shared" si="138"/>
        <v>-</v>
      </c>
      <c r="G2190" s="49" t="str">
        <f t="shared" si="139"/>
        <v>-</v>
      </c>
      <c r="H2190" s="54" t="str">
        <f t="shared" si="136"/>
        <v>请在此位置填入税率</v>
      </c>
    </row>
    <row r="2191" s="40" customFormat="1" spans="1:8">
      <c r="A2191" s="41"/>
      <c r="B2191" s="41"/>
      <c r="C2191" s="41"/>
      <c r="D2191" s="49" t="str">
        <f>IFERROR(VLOOKUP($C2191,商品分类目录查找!$A:$B,2,0),"-")</f>
        <v>-</v>
      </c>
      <c r="E2191" s="56" t="str">
        <f t="shared" si="137"/>
        <v>-</v>
      </c>
      <c r="F2191" s="49" t="str">
        <f t="shared" si="138"/>
        <v>-</v>
      </c>
      <c r="G2191" s="49" t="str">
        <f t="shared" si="139"/>
        <v>-</v>
      </c>
      <c r="H2191" s="54" t="str">
        <f t="shared" ref="H2191:H2254" si="140">IF(B2191="","请在此位置填入税率","-")</f>
        <v>请在此位置填入税率</v>
      </c>
    </row>
    <row r="2192" s="40" customFormat="1" spans="1:8">
      <c r="A2192" s="41"/>
      <c r="B2192" s="41"/>
      <c r="C2192" s="41"/>
      <c r="D2192" s="49" t="str">
        <f>IFERROR(VLOOKUP($C2192,商品分类目录查找!$A:$B,2,0),"-")</f>
        <v>-</v>
      </c>
      <c r="E2192" s="56" t="str">
        <f t="shared" si="137"/>
        <v>-</v>
      </c>
      <c r="F2192" s="49" t="str">
        <f t="shared" si="138"/>
        <v>-</v>
      </c>
      <c r="G2192" s="49" t="str">
        <f t="shared" si="139"/>
        <v>-</v>
      </c>
      <c r="H2192" s="54" t="str">
        <f t="shared" si="140"/>
        <v>请在此位置填入税率</v>
      </c>
    </row>
    <row r="2193" s="40" customFormat="1" spans="1:8">
      <c r="A2193" s="41"/>
      <c r="B2193" s="41"/>
      <c r="C2193" s="41"/>
      <c r="D2193" s="49" t="str">
        <f>IFERROR(VLOOKUP($C2193,商品分类目录查找!$A:$B,2,0),"-")</f>
        <v>-</v>
      </c>
      <c r="E2193" s="56" t="str">
        <f t="shared" si="137"/>
        <v>-</v>
      </c>
      <c r="F2193" s="49" t="str">
        <f t="shared" si="138"/>
        <v>-</v>
      </c>
      <c r="G2193" s="49" t="str">
        <f t="shared" si="139"/>
        <v>-</v>
      </c>
      <c r="H2193" s="54" t="str">
        <f t="shared" si="140"/>
        <v>请在此位置填入税率</v>
      </c>
    </row>
    <row r="2194" s="40" customFormat="1" spans="1:8">
      <c r="A2194" s="41"/>
      <c r="B2194" s="41"/>
      <c r="C2194" s="41"/>
      <c r="D2194" s="49" t="str">
        <f>IFERROR(VLOOKUP($C2194,商品分类目录查找!$A:$B,2,0),"-")</f>
        <v>-</v>
      </c>
      <c r="E2194" s="56" t="str">
        <f t="shared" si="137"/>
        <v>-</v>
      </c>
      <c r="F2194" s="49" t="str">
        <f t="shared" si="138"/>
        <v>-</v>
      </c>
      <c r="G2194" s="49" t="str">
        <f t="shared" si="139"/>
        <v>-</v>
      </c>
      <c r="H2194" s="54" t="str">
        <f t="shared" si="140"/>
        <v>请在此位置填入税率</v>
      </c>
    </row>
    <row r="2195" s="40" customFormat="1" spans="1:8">
      <c r="A2195" s="41"/>
      <c r="B2195" s="41"/>
      <c r="C2195" s="41"/>
      <c r="D2195" s="49" t="str">
        <f>IFERROR(VLOOKUP($C2195,商品分类目录查找!$A:$B,2,0),"-")</f>
        <v>-</v>
      </c>
      <c r="E2195" s="56" t="str">
        <f t="shared" si="137"/>
        <v>-</v>
      </c>
      <c r="F2195" s="49" t="str">
        <f t="shared" si="138"/>
        <v>-</v>
      </c>
      <c r="G2195" s="49" t="str">
        <f t="shared" si="139"/>
        <v>-</v>
      </c>
      <c r="H2195" s="54" t="str">
        <f t="shared" si="140"/>
        <v>请在此位置填入税率</v>
      </c>
    </row>
    <row r="2196" s="40" customFormat="1" spans="1:8">
      <c r="A2196" s="41"/>
      <c r="B2196" s="41"/>
      <c r="C2196" s="41"/>
      <c r="D2196" s="49" t="str">
        <f>IFERROR(VLOOKUP($C2196,商品分类目录查找!$A:$B,2,0),"-")</f>
        <v>-</v>
      </c>
      <c r="E2196" s="56" t="str">
        <f t="shared" si="137"/>
        <v>-</v>
      </c>
      <c r="F2196" s="49" t="str">
        <f t="shared" si="138"/>
        <v>-</v>
      </c>
      <c r="G2196" s="49" t="str">
        <f t="shared" si="139"/>
        <v>-</v>
      </c>
      <c r="H2196" s="54" t="str">
        <f t="shared" si="140"/>
        <v>请在此位置填入税率</v>
      </c>
    </row>
    <row r="2197" s="40" customFormat="1" spans="1:8">
      <c r="A2197" s="41"/>
      <c r="B2197" s="41"/>
      <c r="C2197" s="41"/>
      <c r="D2197" s="49" t="str">
        <f>IFERROR(VLOOKUP($C2197,商品分类目录查找!$A:$B,2,0),"-")</f>
        <v>-</v>
      </c>
      <c r="E2197" s="56" t="str">
        <f t="shared" si="137"/>
        <v>-</v>
      </c>
      <c r="F2197" s="49" t="str">
        <f t="shared" si="138"/>
        <v>-</v>
      </c>
      <c r="G2197" s="49" t="str">
        <f t="shared" si="139"/>
        <v>-</v>
      </c>
      <c r="H2197" s="54" t="str">
        <f t="shared" si="140"/>
        <v>请在此位置填入税率</v>
      </c>
    </row>
    <row r="2198" s="40" customFormat="1" spans="1:8">
      <c r="A2198" s="41"/>
      <c r="B2198" s="41"/>
      <c r="C2198" s="41"/>
      <c r="D2198" s="49" t="str">
        <f>IFERROR(VLOOKUP($C2198,商品分类目录查找!$A:$B,2,0),"-")</f>
        <v>-</v>
      </c>
      <c r="E2198" s="56" t="str">
        <f t="shared" si="137"/>
        <v>-</v>
      </c>
      <c r="F2198" s="49" t="str">
        <f t="shared" si="138"/>
        <v>-</v>
      </c>
      <c r="G2198" s="49" t="str">
        <f t="shared" si="139"/>
        <v>-</v>
      </c>
      <c r="H2198" s="54" t="str">
        <f t="shared" si="140"/>
        <v>请在此位置填入税率</v>
      </c>
    </row>
    <row r="2199" s="40" customFormat="1" spans="1:8">
      <c r="A2199" s="41"/>
      <c r="B2199" s="41"/>
      <c r="C2199" s="41"/>
      <c r="D2199" s="49" t="str">
        <f>IFERROR(VLOOKUP($C2199,商品分类目录查找!$A:$B,2,0),"-")</f>
        <v>-</v>
      </c>
      <c r="E2199" s="56" t="str">
        <f t="shared" si="137"/>
        <v>-</v>
      </c>
      <c r="F2199" s="49" t="str">
        <f t="shared" si="138"/>
        <v>-</v>
      </c>
      <c r="G2199" s="49" t="str">
        <f t="shared" si="139"/>
        <v>-</v>
      </c>
      <c r="H2199" s="54" t="str">
        <f t="shared" si="140"/>
        <v>请在此位置填入税率</v>
      </c>
    </row>
    <row r="2200" s="40" customFormat="1" spans="1:8">
      <c r="A2200" s="41"/>
      <c r="B2200" s="41"/>
      <c r="C2200" s="41"/>
      <c r="D2200" s="49" t="str">
        <f>IFERROR(VLOOKUP($C2200,商品分类目录查找!$A:$B,2,0),"-")</f>
        <v>-</v>
      </c>
      <c r="E2200" s="56" t="str">
        <f t="shared" si="137"/>
        <v>-</v>
      </c>
      <c r="F2200" s="49" t="str">
        <f t="shared" si="138"/>
        <v>-</v>
      </c>
      <c r="G2200" s="49" t="str">
        <f t="shared" si="139"/>
        <v>-</v>
      </c>
      <c r="H2200" s="54" t="str">
        <f t="shared" si="140"/>
        <v>请在此位置填入税率</v>
      </c>
    </row>
    <row r="2201" s="40" customFormat="1" spans="1:8">
      <c r="A2201" s="41"/>
      <c r="B2201" s="41"/>
      <c r="C2201" s="41"/>
      <c r="D2201" s="49" t="str">
        <f>IFERROR(VLOOKUP($C2201,商品分类目录查找!$A:$B,2,0),"-")</f>
        <v>-</v>
      </c>
      <c r="E2201" s="56" t="str">
        <f t="shared" si="137"/>
        <v>-</v>
      </c>
      <c r="F2201" s="49" t="str">
        <f t="shared" si="138"/>
        <v>-</v>
      </c>
      <c r="G2201" s="49" t="str">
        <f t="shared" si="139"/>
        <v>-</v>
      </c>
      <c r="H2201" s="54" t="str">
        <f t="shared" si="140"/>
        <v>请在此位置填入税率</v>
      </c>
    </row>
    <row r="2202" s="40" customFormat="1" spans="1:8">
      <c r="A2202" s="41"/>
      <c r="B2202" s="41"/>
      <c r="C2202" s="41"/>
      <c r="D2202" s="49" t="str">
        <f>IFERROR(VLOOKUP($C2202,商品分类目录查找!$A:$B,2,0),"-")</f>
        <v>-</v>
      </c>
      <c r="E2202" s="56" t="str">
        <f t="shared" si="137"/>
        <v>-</v>
      </c>
      <c r="F2202" s="49" t="str">
        <f t="shared" si="138"/>
        <v>-</v>
      </c>
      <c r="G2202" s="49" t="str">
        <f t="shared" si="139"/>
        <v>-</v>
      </c>
      <c r="H2202" s="54" t="str">
        <f t="shared" si="140"/>
        <v>请在此位置填入税率</v>
      </c>
    </row>
    <row r="2203" s="40" customFormat="1" spans="1:8">
      <c r="A2203" s="41"/>
      <c r="B2203" s="41"/>
      <c r="C2203" s="41"/>
      <c r="D2203" s="49" t="str">
        <f>IFERROR(VLOOKUP($C2203,商品分类目录查找!$A:$B,2,0),"-")</f>
        <v>-</v>
      </c>
      <c r="E2203" s="56" t="str">
        <f t="shared" si="137"/>
        <v>-</v>
      </c>
      <c r="F2203" s="49" t="str">
        <f t="shared" si="138"/>
        <v>-</v>
      </c>
      <c r="G2203" s="49" t="str">
        <f t="shared" si="139"/>
        <v>-</v>
      </c>
      <c r="H2203" s="54" t="str">
        <f t="shared" si="140"/>
        <v>请在此位置填入税率</v>
      </c>
    </row>
    <row r="2204" s="40" customFormat="1" spans="1:8">
      <c r="A2204" s="41"/>
      <c r="B2204" s="41"/>
      <c r="C2204" s="41"/>
      <c r="D2204" s="49" t="str">
        <f>IFERROR(VLOOKUP($C2204,商品分类目录查找!$A:$B,2,0),"-")</f>
        <v>-</v>
      </c>
      <c r="E2204" s="56" t="str">
        <f t="shared" si="137"/>
        <v>-</v>
      </c>
      <c r="F2204" s="49" t="str">
        <f t="shared" si="138"/>
        <v>-</v>
      </c>
      <c r="G2204" s="49" t="str">
        <f t="shared" si="139"/>
        <v>-</v>
      </c>
      <c r="H2204" s="54" t="str">
        <f t="shared" si="140"/>
        <v>请在此位置填入税率</v>
      </c>
    </row>
    <row r="2205" s="40" customFormat="1" spans="1:8">
      <c r="A2205" s="41"/>
      <c r="B2205" s="41"/>
      <c r="C2205" s="41"/>
      <c r="D2205" s="49" t="str">
        <f>IFERROR(VLOOKUP($C2205,商品分类目录查找!$A:$B,2,0),"-")</f>
        <v>-</v>
      </c>
      <c r="E2205" s="56" t="str">
        <f t="shared" si="137"/>
        <v>-</v>
      </c>
      <c r="F2205" s="49" t="str">
        <f t="shared" si="138"/>
        <v>-</v>
      </c>
      <c r="G2205" s="49" t="str">
        <f t="shared" si="139"/>
        <v>-</v>
      </c>
      <c r="H2205" s="54" t="str">
        <f t="shared" si="140"/>
        <v>请在此位置填入税率</v>
      </c>
    </row>
    <row r="2206" s="40" customFormat="1" spans="1:8">
      <c r="A2206" s="41"/>
      <c r="B2206" s="41"/>
      <c r="C2206" s="41"/>
      <c r="D2206" s="49" t="str">
        <f>IFERROR(VLOOKUP($C2206,商品分类目录查找!$A:$B,2,0),"-")</f>
        <v>-</v>
      </c>
      <c r="E2206" s="56" t="str">
        <f t="shared" si="137"/>
        <v>-</v>
      </c>
      <c r="F2206" s="49" t="str">
        <f t="shared" si="138"/>
        <v>-</v>
      </c>
      <c r="G2206" s="49" t="str">
        <f t="shared" si="139"/>
        <v>-</v>
      </c>
      <c r="H2206" s="54" t="str">
        <f t="shared" si="140"/>
        <v>请在此位置填入税率</v>
      </c>
    </row>
    <row r="2207" s="40" customFormat="1" spans="1:8">
      <c r="A2207" s="41"/>
      <c r="B2207" s="41"/>
      <c r="C2207" s="41"/>
      <c r="D2207" s="49" t="str">
        <f>IFERROR(VLOOKUP($C2207,商品分类目录查找!$A:$B,2,0),"-")</f>
        <v>-</v>
      </c>
      <c r="E2207" s="56" t="str">
        <f t="shared" si="137"/>
        <v>-</v>
      </c>
      <c r="F2207" s="49" t="str">
        <f t="shared" si="138"/>
        <v>-</v>
      </c>
      <c r="G2207" s="49" t="str">
        <f t="shared" si="139"/>
        <v>-</v>
      </c>
      <c r="H2207" s="54" t="str">
        <f t="shared" si="140"/>
        <v>请在此位置填入税率</v>
      </c>
    </row>
    <row r="2208" s="40" customFormat="1" spans="1:8">
      <c r="A2208" s="41"/>
      <c r="B2208" s="41"/>
      <c r="C2208" s="41"/>
      <c r="D2208" s="49" t="str">
        <f>IFERROR(VLOOKUP($C2208,商品分类目录查找!$A:$B,2,0),"-")</f>
        <v>-</v>
      </c>
      <c r="E2208" s="56" t="str">
        <f t="shared" si="137"/>
        <v>-</v>
      </c>
      <c r="F2208" s="49" t="str">
        <f t="shared" si="138"/>
        <v>-</v>
      </c>
      <c r="G2208" s="49" t="str">
        <f t="shared" si="139"/>
        <v>-</v>
      </c>
      <c r="H2208" s="54" t="str">
        <f t="shared" si="140"/>
        <v>请在此位置填入税率</v>
      </c>
    </row>
    <row r="2209" s="40" customFormat="1" spans="1:8">
      <c r="A2209" s="41"/>
      <c r="B2209" s="41"/>
      <c r="C2209" s="41"/>
      <c r="D2209" s="49" t="str">
        <f>IFERROR(VLOOKUP($C2209,商品分类目录查找!$A:$B,2,0),"-")</f>
        <v>-</v>
      </c>
      <c r="E2209" s="56" t="str">
        <f t="shared" si="137"/>
        <v>-</v>
      </c>
      <c r="F2209" s="49" t="str">
        <f t="shared" si="138"/>
        <v>-</v>
      </c>
      <c r="G2209" s="49" t="str">
        <f t="shared" si="139"/>
        <v>-</v>
      </c>
      <c r="H2209" s="54" t="str">
        <f t="shared" si="140"/>
        <v>请在此位置填入税率</v>
      </c>
    </row>
    <row r="2210" s="40" customFormat="1" spans="1:8">
      <c r="A2210" s="41"/>
      <c r="B2210" s="41"/>
      <c r="C2210" s="41"/>
      <c r="D2210" s="49" t="str">
        <f>IFERROR(VLOOKUP($C2210,商品分类目录查找!$A:$B,2,0),"-")</f>
        <v>-</v>
      </c>
      <c r="E2210" s="56" t="str">
        <f t="shared" si="137"/>
        <v>-</v>
      </c>
      <c r="F2210" s="49" t="str">
        <f t="shared" si="138"/>
        <v>-</v>
      </c>
      <c r="G2210" s="49" t="str">
        <f t="shared" si="139"/>
        <v>-</v>
      </c>
      <c r="H2210" s="54" t="str">
        <f t="shared" si="140"/>
        <v>请在此位置填入税率</v>
      </c>
    </row>
    <row r="2211" s="40" customFormat="1" spans="1:8">
      <c r="A2211" s="41"/>
      <c r="B2211" s="41"/>
      <c r="C2211" s="41"/>
      <c r="D2211" s="49" t="str">
        <f>IFERROR(VLOOKUP($C2211,商品分类目录查找!$A:$B,2,0),"-")</f>
        <v>-</v>
      </c>
      <c r="E2211" s="56" t="str">
        <f t="shared" si="137"/>
        <v>-</v>
      </c>
      <c r="F2211" s="49" t="str">
        <f t="shared" si="138"/>
        <v>-</v>
      </c>
      <c r="G2211" s="49" t="str">
        <f t="shared" si="139"/>
        <v>-</v>
      </c>
      <c r="H2211" s="54" t="str">
        <f t="shared" si="140"/>
        <v>请在此位置填入税率</v>
      </c>
    </row>
    <row r="2212" s="40" customFormat="1" spans="1:8">
      <c r="A2212" s="41"/>
      <c r="B2212" s="41"/>
      <c r="C2212" s="41"/>
      <c r="D2212" s="49" t="str">
        <f>IFERROR(VLOOKUP($C2212,商品分类目录查找!$A:$B,2,0),"-")</f>
        <v>-</v>
      </c>
      <c r="E2212" s="56" t="str">
        <f t="shared" si="137"/>
        <v>-</v>
      </c>
      <c r="F2212" s="49" t="str">
        <f t="shared" si="138"/>
        <v>-</v>
      </c>
      <c r="G2212" s="49" t="str">
        <f t="shared" si="139"/>
        <v>-</v>
      </c>
      <c r="H2212" s="54" t="str">
        <f t="shared" si="140"/>
        <v>请在此位置填入税率</v>
      </c>
    </row>
    <row r="2213" s="40" customFormat="1" spans="1:8">
      <c r="A2213" s="41"/>
      <c r="B2213" s="41"/>
      <c r="C2213" s="41"/>
      <c r="D2213" s="49" t="str">
        <f>IFERROR(VLOOKUP($C2213,商品分类目录查找!$A:$B,2,0),"-")</f>
        <v>-</v>
      </c>
      <c r="E2213" s="56" t="str">
        <f t="shared" si="137"/>
        <v>-</v>
      </c>
      <c r="F2213" s="49" t="str">
        <f t="shared" si="138"/>
        <v>-</v>
      </c>
      <c r="G2213" s="49" t="str">
        <f t="shared" si="139"/>
        <v>-</v>
      </c>
      <c r="H2213" s="54" t="str">
        <f t="shared" si="140"/>
        <v>请在此位置填入税率</v>
      </c>
    </row>
    <row r="2214" s="40" customFormat="1" spans="1:8">
      <c r="A2214" s="41"/>
      <c r="B2214" s="41"/>
      <c r="C2214" s="41"/>
      <c r="D2214" s="49" t="str">
        <f>IFERROR(VLOOKUP($C2214,商品分类目录查找!$A:$B,2,0),"-")</f>
        <v>-</v>
      </c>
      <c r="E2214" s="56" t="str">
        <f t="shared" si="137"/>
        <v>-</v>
      </c>
      <c r="F2214" s="49" t="str">
        <f t="shared" si="138"/>
        <v>-</v>
      </c>
      <c r="G2214" s="49" t="str">
        <f t="shared" si="139"/>
        <v>-</v>
      </c>
      <c r="H2214" s="54" t="str">
        <f t="shared" si="140"/>
        <v>请在此位置填入税率</v>
      </c>
    </row>
    <row r="2215" s="40" customFormat="1" spans="1:8">
      <c r="A2215" s="41"/>
      <c r="B2215" s="41"/>
      <c r="C2215" s="41"/>
      <c r="D2215" s="49" t="str">
        <f>IFERROR(VLOOKUP($C2215,商品分类目录查找!$A:$B,2,0),"-")</f>
        <v>-</v>
      </c>
      <c r="E2215" s="56" t="str">
        <f t="shared" si="137"/>
        <v>-</v>
      </c>
      <c r="F2215" s="49" t="str">
        <f t="shared" si="138"/>
        <v>-</v>
      </c>
      <c r="G2215" s="49" t="str">
        <f t="shared" si="139"/>
        <v>-</v>
      </c>
      <c r="H2215" s="54" t="str">
        <f t="shared" si="140"/>
        <v>请在此位置填入税率</v>
      </c>
    </row>
    <row r="2216" s="40" customFormat="1" spans="1:8">
      <c r="A2216" s="41"/>
      <c r="B2216" s="41"/>
      <c r="C2216" s="41"/>
      <c r="D2216" s="49" t="str">
        <f>IFERROR(VLOOKUP($C2216,商品分类目录查找!$A:$B,2,0),"-")</f>
        <v>-</v>
      </c>
      <c r="E2216" s="56" t="str">
        <f t="shared" si="137"/>
        <v>-</v>
      </c>
      <c r="F2216" s="49" t="str">
        <f t="shared" si="138"/>
        <v>-</v>
      </c>
      <c r="G2216" s="49" t="str">
        <f t="shared" si="139"/>
        <v>-</v>
      </c>
      <c r="H2216" s="54" t="str">
        <f t="shared" si="140"/>
        <v>请在此位置填入税率</v>
      </c>
    </row>
    <row r="2217" s="40" customFormat="1" spans="1:8">
      <c r="A2217" s="41"/>
      <c r="B2217" s="41"/>
      <c r="C2217" s="41"/>
      <c r="D2217" s="49" t="str">
        <f>IFERROR(VLOOKUP($C2217,商品分类目录查找!$A:$B,2,0),"-")</f>
        <v>-</v>
      </c>
      <c r="E2217" s="56" t="str">
        <f t="shared" si="137"/>
        <v>-</v>
      </c>
      <c r="F2217" s="49" t="str">
        <f t="shared" si="138"/>
        <v>-</v>
      </c>
      <c r="G2217" s="49" t="str">
        <f t="shared" si="139"/>
        <v>-</v>
      </c>
      <c r="H2217" s="54" t="str">
        <f t="shared" si="140"/>
        <v>请在此位置填入税率</v>
      </c>
    </row>
    <row r="2218" s="40" customFormat="1" spans="1:8">
      <c r="A2218" s="41"/>
      <c r="B2218" s="41"/>
      <c r="C2218" s="41"/>
      <c r="D2218" s="49" t="str">
        <f>IFERROR(VLOOKUP($C2218,商品分类目录查找!$A:$B,2,0),"-")</f>
        <v>-</v>
      </c>
      <c r="E2218" s="56" t="str">
        <f t="shared" si="137"/>
        <v>-</v>
      </c>
      <c r="F2218" s="49" t="str">
        <f t="shared" si="138"/>
        <v>-</v>
      </c>
      <c r="G2218" s="49" t="str">
        <f t="shared" si="139"/>
        <v>-</v>
      </c>
      <c r="H2218" s="54" t="str">
        <f t="shared" si="140"/>
        <v>请在此位置填入税率</v>
      </c>
    </row>
    <row r="2219" s="40" customFormat="1" spans="1:8">
      <c r="A2219" s="41"/>
      <c r="B2219" s="41"/>
      <c r="C2219" s="41"/>
      <c r="D2219" s="49" t="str">
        <f>IFERROR(VLOOKUP($C2219,商品分类目录查找!$A:$B,2,0),"-")</f>
        <v>-</v>
      </c>
      <c r="E2219" s="56" t="str">
        <f t="shared" si="137"/>
        <v>-</v>
      </c>
      <c r="F2219" s="49" t="str">
        <f t="shared" si="138"/>
        <v>-</v>
      </c>
      <c r="G2219" s="49" t="str">
        <f t="shared" si="139"/>
        <v>-</v>
      </c>
      <c r="H2219" s="54" t="str">
        <f t="shared" si="140"/>
        <v>请在此位置填入税率</v>
      </c>
    </row>
    <row r="2220" s="40" customFormat="1" spans="1:8">
      <c r="A2220" s="41"/>
      <c r="B2220" s="41"/>
      <c r="C2220" s="41"/>
      <c r="D2220" s="49" t="str">
        <f>IFERROR(VLOOKUP($C2220,商品分类目录查找!$A:$B,2,0),"-")</f>
        <v>-</v>
      </c>
      <c r="E2220" s="56" t="str">
        <f t="shared" si="137"/>
        <v>-</v>
      </c>
      <c r="F2220" s="49" t="str">
        <f t="shared" si="138"/>
        <v>-</v>
      </c>
      <c r="G2220" s="49" t="str">
        <f t="shared" si="139"/>
        <v>-</v>
      </c>
      <c r="H2220" s="54" t="str">
        <f t="shared" si="140"/>
        <v>请在此位置填入税率</v>
      </c>
    </row>
    <row r="2221" s="40" customFormat="1" spans="1:8">
      <c r="A2221" s="41"/>
      <c r="B2221" s="41"/>
      <c r="C2221" s="41"/>
      <c r="D2221" s="49" t="str">
        <f>IFERROR(VLOOKUP($C2221,商品分类目录查找!$A:$B,2,0),"-")</f>
        <v>-</v>
      </c>
      <c r="E2221" s="56" t="str">
        <f t="shared" si="137"/>
        <v>-</v>
      </c>
      <c r="F2221" s="49" t="str">
        <f t="shared" si="138"/>
        <v>-</v>
      </c>
      <c r="G2221" s="49" t="str">
        <f t="shared" si="139"/>
        <v>-</v>
      </c>
      <c r="H2221" s="54" t="str">
        <f t="shared" si="140"/>
        <v>请在此位置填入税率</v>
      </c>
    </row>
    <row r="2222" s="40" customFormat="1" spans="1:8">
      <c r="A2222" s="41"/>
      <c r="B2222" s="41"/>
      <c r="C2222" s="41"/>
      <c r="D2222" s="49" t="str">
        <f>IFERROR(VLOOKUP($C2222,商品分类目录查找!$A:$B,2,0),"-")</f>
        <v>-</v>
      </c>
      <c r="E2222" s="56" t="str">
        <f t="shared" si="137"/>
        <v>-</v>
      </c>
      <c r="F2222" s="49" t="str">
        <f t="shared" si="138"/>
        <v>-</v>
      </c>
      <c r="G2222" s="49" t="str">
        <f t="shared" si="139"/>
        <v>-</v>
      </c>
      <c r="H2222" s="54" t="str">
        <f t="shared" si="140"/>
        <v>请在此位置填入税率</v>
      </c>
    </row>
    <row r="2223" s="40" customFormat="1" spans="1:8">
      <c r="A2223" s="41"/>
      <c r="B2223" s="41"/>
      <c r="C2223" s="41"/>
      <c r="D2223" s="49" t="str">
        <f>IFERROR(VLOOKUP($C2223,商品分类目录查找!$A:$B,2,0),"-")</f>
        <v>-</v>
      </c>
      <c r="E2223" s="56" t="str">
        <f t="shared" si="137"/>
        <v>-</v>
      </c>
      <c r="F2223" s="49" t="str">
        <f t="shared" si="138"/>
        <v>-</v>
      </c>
      <c r="G2223" s="49" t="str">
        <f t="shared" si="139"/>
        <v>-</v>
      </c>
      <c r="H2223" s="54" t="str">
        <f t="shared" si="140"/>
        <v>请在此位置填入税率</v>
      </c>
    </row>
    <row r="2224" s="40" customFormat="1" spans="1:8">
      <c r="A2224" s="41"/>
      <c r="B2224" s="41"/>
      <c r="C2224" s="41"/>
      <c r="D2224" s="49" t="str">
        <f>IFERROR(VLOOKUP($C2224,商品分类目录查找!$A:$B,2,0),"-")</f>
        <v>-</v>
      </c>
      <c r="E2224" s="56" t="str">
        <f t="shared" si="137"/>
        <v>-</v>
      </c>
      <c r="F2224" s="49" t="str">
        <f t="shared" si="138"/>
        <v>-</v>
      </c>
      <c r="G2224" s="49" t="str">
        <f t="shared" si="139"/>
        <v>-</v>
      </c>
      <c r="H2224" s="54" t="str">
        <f t="shared" si="140"/>
        <v>请在此位置填入税率</v>
      </c>
    </row>
    <row r="2225" s="40" customFormat="1" spans="1:8">
      <c r="A2225" s="41"/>
      <c r="B2225" s="41"/>
      <c r="C2225" s="41"/>
      <c r="D2225" s="49" t="str">
        <f>IFERROR(VLOOKUP($C2225,商品分类目录查找!$A:$B,2,0),"-")</f>
        <v>-</v>
      </c>
      <c r="E2225" s="56" t="str">
        <f t="shared" si="137"/>
        <v>-</v>
      </c>
      <c r="F2225" s="49" t="str">
        <f t="shared" si="138"/>
        <v>-</v>
      </c>
      <c r="G2225" s="49" t="str">
        <f t="shared" si="139"/>
        <v>-</v>
      </c>
      <c r="H2225" s="54" t="str">
        <f t="shared" si="140"/>
        <v>请在此位置填入税率</v>
      </c>
    </row>
    <row r="2226" s="40" customFormat="1" spans="1:8">
      <c r="A2226" s="41"/>
      <c r="B2226" s="41"/>
      <c r="C2226" s="41"/>
      <c r="D2226" s="49" t="str">
        <f>IFERROR(VLOOKUP($C2226,商品分类目录查找!$A:$B,2,0),"-")</f>
        <v>-</v>
      </c>
      <c r="E2226" s="56" t="str">
        <f t="shared" si="137"/>
        <v>-</v>
      </c>
      <c r="F2226" s="49" t="str">
        <f t="shared" si="138"/>
        <v>-</v>
      </c>
      <c r="G2226" s="49" t="str">
        <f t="shared" si="139"/>
        <v>-</v>
      </c>
      <c r="H2226" s="54" t="str">
        <f t="shared" si="140"/>
        <v>请在此位置填入税率</v>
      </c>
    </row>
    <row r="2227" s="40" customFormat="1" spans="1:8">
      <c r="A2227" s="41"/>
      <c r="B2227" s="41"/>
      <c r="C2227" s="41"/>
      <c r="D2227" s="49" t="str">
        <f>IFERROR(VLOOKUP($C2227,商品分类目录查找!$A:$B,2,0),"-")</f>
        <v>-</v>
      </c>
      <c r="E2227" s="56" t="str">
        <f t="shared" si="137"/>
        <v>-</v>
      </c>
      <c r="F2227" s="49" t="str">
        <f t="shared" si="138"/>
        <v>-</v>
      </c>
      <c r="G2227" s="49" t="str">
        <f t="shared" si="139"/>
        <v>-</v>
      </c>
      <c r="H2227" s="54" t="str">
        <f t="shared" si="140"/>
        <v>请在此位置填入税率</v>
      </c>
    </row>
    <row r="2228" s="40" customFormat="1" spans="1:8">
      <c r="A2228" s="41"/>
      <c r="B2228" s="41"/>
      <c r="C2228" s="41"/>
      <c r="D2228" s="49" t="str">
        <f>IFERROR(VLOOKUP($C2228,商品分类目录查找!$A:$B,2,0),"-")</f>
        <v>-</v>
      </c>
      <c r="E2228" s="56" t="str">
        <f t="shared" si="137"/>
        <v>-</v>
      </c>
      <c r="F2228" s="49" t="str">
        <f t="shared" si="138"/>
        <v>-</v>
      </c>
      <c r="G2228" s="49" t="str">
        <f t="shared" si="139"/>
        <v>-</v>
      </c>
      <c r="H2228" s="54" t="str">
        <f t="shared" si="140"/>
        <v>请在此位置填入税率</v>
      </c>
    </row>
    <row r="2229" s="40" customFormat="1" spans="1:8">
      <c r="A2229" s="41"/>
      <c r="B2229" s="41"/>
      <c r="C2229" s="41"/>
      <c r="D2229" s="49" t="str">
        <f>IFERROR(VLOOKUP($C2229,商品分类目录查找!$A:$B,2,0),"-")</f>
        <v>-</v>
      </c>
      <c r="E2229" s="56" t="str">
        <f t="shared" si="137"/>
        <v>-</v>
      </c>
      <c r="F2229" s="49" t="str">
        <f t="shared" si="138"/>
        <v>-</v>
      </c>
      <c r="G2229" s="49" t="str">
        <f t="shared" si="139"/>
        <v>-</v>
      </c>
      <c r="H2229" s="54" t="str">
        <f t="shared" si="140"/>
        <v>请在此位置填入税率</v>
      </c>
    </row>
    <row r="2230" s="40" customFormat="1" spans="1:8">
      <c r="A2230" s="41"/>
      <c r="B2230" s="41"/>
      <c r="C2230" s="41"/>
      <c r="D2230" s="49" t="str">
        <f>IFERROR(VLOOKUP($C2230,商品分类目录查找!$A:$B,2,0),"-")</f>
        <v>-</v>
      </c>
      <c r="E2230" s="56" t="str">
        <f t="shared" si="137"/>
        <v>-</v>
      </c>
      <c r="F2230" s="49" t="str">
        <f t="shared" si="138"/>
        <v>-</v>
      </c>
      <c r="G2230" s="49" t="str">
        <f t="shared" si="139"/>
        <v>-</v>
      </c>
      <c r="H2230" s="54" t="str">
        <f t="shared" si="140"/>
        <v>请在此位置填入税率</v>
      </c>
    </row>
    <row r="2231" s="40" customFormat="1" spans="1:8">
      <c r="A2231" s="41"/>
      <c r="B2231" s="41"/>
      <c r="C2231" s="41"/>
      <c r="D2231" s="49" t="str">
        <f>IFERROR(VLOOKUP($C2231,商品分类目录查找!$A:$B,2,0),"-")</f>
        <v>-</v>
      </c>
      <c r="E2231" s="56" t="str">
        <f t="shared" si="137"/>
        <v>-</v>
      </c>
      <c r="F2231" s="49" t="str">
        <f t="shared" si="138"/>
        <v>-</v>
      </c>
      <c r="G2231" s="49" t="str">
        <f t="shared" si="139"/>
        <v>-</v>
      </c>
      <c r="H2231" s="54" t="str">
        <f t="shared" si="140"/>
        <v>请在此位置填入税率</v>
      </c>
    </row>
    <row r="2232" s="40" customFormat="1" spans="1:8">
      <c r="A2232" s="41"/>
      <c r="B2232" s="41"/>
      <c r="C2232" s="41"/>
      <c r="D2232" s="49" t="str">
        <f>IFERROR(VLOOKUP($C2232,商品分类目录查找!$A:$B,2,0),"-")</f>
        <v>-</v>
      </c>
      <c r="E2232" s="56" t="str">
        <f t="shared" si="137"/>
        <v>-</v>
      </c>
      <c r="F2232" s="49" t="str">
        <f t="shared" si="138"/>
        <v>-</v>
      </c>
      <c r="G2232" s="49" t="str">
        <f t="shared" si="139"/>
        <v>-</v>
      </c>
      <c r="H2232" s="54" t="str">
        <f t="shared" si="140"/>
        <v>请在此位置填入税率</v>
      </c>
    </row>
    <row r="2233" s="40" customFormat="1" spans="1:8">
      <c r="A2233" s="41"/>
      <c r="B2233" s="41"/>
      <c r="C2233" s="41"/>
      <c r="D2233" s="49" t="str">
        <f>IFERROR(VLOOKUP($C2233,商品分类目录查找!$A:$B,2,0),"-")</f>
        <v>-</v>
      </c>
      <c r="E2233" s="56" t="str">
        <f t="shared" si="137"/>
        <v>-</v>
      </c>
      <c r="F2233" s="49" t="str">
        <f t="shared" si="138"/>
        <v>-</v>
      </c>
      <c r="G2233" s="49" t="str">
        <f t="shared" si="139"/>
        <v>-</v>
      </c>
      <c r="H2233" s="54" t="str">
        <f t="shared" si="140"/>
        <v>请在此位置填入税率</v>
      </c>
    </row>
    <row r="2234" s="40" customFormat="1" spans="1:8">
      <c r="A2234" s="41"/>
      <c r="B2234" s="41"/>
      <c r="C2234" s="41"/>
      <c r="D2234" s="49" t="str">
        <f>IFERROR(VLOOKUP($C2234,商品分类目录查找!$A:$B,2,0),"-")</f>
        <v>-</v>
      </c>
      <c r="E2234" s="56" t="str">
        <f t="shared" si="137"/>
        <v>-</v>
      </c>
      <c r="F2234" s="49" t="str">
        <f t="shared" si="138"/>
        <v>-</v>
      </c>
      <c r="G2234" s="49" t="str">
        <f t="shared" si="139"/>
        <v>-</v>
      </c>
      <c r="H2234" s="54" t="str">
        <f t="shared" si="140"/>
        <v>请在此位置填入税率</v>
      </c>
    </row>
    <row r="2235" s="40" customFormat="1" spans="1:8">
      <c r="A2235" s="41"/>
      <c r="B2235" s="41"/>
      <c r="C2235" s="41"/>
      <c r="D2235" s="49" t="str">
        <f>IFERROR(VLOOKUP($C2235,商品分类目录查找!$A:$B,2,0),"-")</f>
        <v>-</v>
      </c>
      <c r="E2235" s="56" t="str">
        <f t="shared" si="137"/>
        <v>-</v>
      </c>
      <c r="F2235" s="49" t="str">
        <f t="shared" si="138"/>
        <v>-</v>
      </c>
      <c r="G2235" s="49" t="str">
        <f t="shared" si="139"/>
        <v>-</v>
      </c>
      <c r="H2235" s="54" t="str">
        <f t="shared" si="140"/>
        <v>请在此位置填入税率</v>
      </c>
    </row>
    <row r="2236" s="40" customFormat="1" spans="1:8">
      <c r="A2236" s="41"/>
      <c r="B2236" s="41"/>
      <c r="C2236" s="41"/>
      <c r="D2236" s="49" t="str">
        <f>IFERROR(VLOOKUP($C2236,商品分类目录查找!$A:$B,2,0),"-")</f>
        <v>-</v>
      </c>
      <c r="E2236" s="56" t="str">
        <f t="shared" si="137"/>
        <v>-</v>
      </c>
      <c r="F2236" s="49" t="str">
        <f t="shared" si="138"/>
        <v>-</v>
      </c>
      <c r="G2236" s="49" t="str">
        <f t="shared" si="139"/>
        <v>-</v>
      </c>
      <c r="H2236" s="54" t="str">
        <f t="shared" si="140"/>
        <v>请在此位置填入税率</v>
      </c>
    </row>
    <row r="2237" s="40" customFormat="1" spans="1:8">
      <c r="A2237" s="41"/>
      <c r="B2237" s="41"/>
      <c r="C2237" s="41"/>
      <c r="D2237" s="49" t="str">
        <f>IFERROR(VLOOKUP($C2237,商品分类目录查找!$A:$B,2,0),"-")</f>
        <v>-</v>
      </c>
      <c r="E2237" s="56" t="str">
        <f t="shared" si="137"/>
        <v>-</v>
      </c>
      <c r="F2237" s="49" t="str">
        <f t="shared" si="138"/>
        <v>-</v>
      </c>
      <c r="G2237" s="49" t="str">
        <f t="shared" si="139"/>
        <v>-</v>
      </c>
      <c r="H2237" s="54" t="str">
        <f t="shared" si="140"/>
        <v>请在此位置填入税率</v>
      </c>
    </row>
    <row r="2238" s="40" customFormat="1" spans="1:8">
      <c r="A2238" s="41"/>
      <c r="B2238" s="41"/>
      <c r="C2238" s="41"/>
      <c r="D2238" s="49" t="str">
        <f>IFERROR(VLOOKUP($C2238,商品分类目录查找!$A:$B,2,0),"-")</f>
        <v>-</v>
      </c>
      <c r="E2238" s="56" t="str">
        <f t="shared" si="137"/>
        <v>-</v>
      </c>
      <c r="F2238" s="49" t="str">
        <f t="shared" si="138"/>
        <v>-</v>
      </c>
      <c r="G2238" s="49" t="str">
        <f t="shared" si="139"/>
        <v>-</v>
      </c>
      <c r="H2238" s="54" t="str">
        <f t="shared" si="140"/>
        <v>请在此位置填入税率</v>
      </c>
    </row>
    <row r="2239" s="40" customFormat="1" spans="1:8">
      <c r="A2239" s="41"/>
      <c r="B2239" s="41"/>
      <c r="C2239" s="41"/>
      <c r="D2239" s="49" t="str">
        <f>IFERROR(VLOOKUP($C2239,商品分类目录查找!$A:$B,2,0),"-")</f>
        <v>-</v>
      </c>
      <c r="E2239" s="56" t="str">
        <f t="shared" si="137"/>
        <v>-</v>
      </c>
      <c r="F2239" s="49" t="str">
        <f t="shared" si="138"/>
        <v>-</v>
      </c>
      <c r="G2239" s="49" t="str">
        <f t="shared" si="139"/>
        <v>-</v>
      </c>
      <c r="H2239" s="54" t="str">
        <f t="shared" si="140"/>
        <v>请在此位置填入税率</v>
      </c>
    </row>
    <row r="2240" s="40" customFormat="1" spans="1:8">
      <c r="A2240" s="41"/>
      <c r="B2240" s="41"/>
      <c r="C2240" s="41"/>
      <c r="D2240" s="49" t="str">
        <f>IFERROR(VLOOKUP($C2240,商品分类目录查找!$A:$B,2,0),"-")</f>
        <v>-</v>
      </c>
      <c r="E2240" s="56" t="str">
        <f t="shared" si="137"/>
        <v>-</v>
      </c>
      <c r="F2240" s="49" t="str">
        <f t="shared" si="138"/>
        <v>-</v>
      </c>
      <c r="G2240" s="49" t="str">
        <f t="shared" si="139"/>
        <v>-</v>
      </c>
      <c r="H2240" s="54" t="str">
        <f t="shared" si="140"/>
        <v>请在此位置填入税率</v>
      </c>
    </row>
    <row r="2241" s="40" customFormat="1" spans="1:8">
      <c r="A2241" s="41"/>
      <c r="B2241" s="41"/>
      <c r="C2241" s="41"/>
      <c r="D2241" s="49" t="str">
        <f>IFERROR(VLOOKUP($C2241,商品分类目录查找!$A:$B,2,0),"-")</f>
        <v>-</v>
      </c>
      <c r="E2241" s="56" t="str">
        <f t="shared" si="137"/>
        <v>-</v>
      </c>
      <c r="F2241" s="49" t="str">
        <f t="shared" si="138"/>
        <v>-</v>
      </c>
      <c r="G2241" s="49" t="str">
        <f t="shared" si="139"/>
        <v>-</v>
      </c>
      <c r="H2241" s="54" t="str">
        <f t="shared" si="140"/>
        <v>请在此位置填入税率</v>
      </c>
    </row>
    <row r="2242" s="40" customFormat="1" spans="1:8">
      <c r="A2242" s="41"/>
      <c r="B2242" s="41"/>
      <c r="C2242" s="41"/>
      <c r="D2242" s="49" t="str">
        <f>IFERROR(VLOOKUP($C2242,商品分类目录查找!$A:$B,2,0),"-")</f>
        <v>-</v>
      </c>
      <c r="E2242" s="56" t="str">
        <f t="shared" ref="E2242:E2305" si="141">LEFT(D2242,4)</f>
        <v>-</v>
      </c>
      <c r="F2242" s="49" t="str">
        <f t="shared" ref="F2242:F2305" si="142">LEFT($D2242,3)</f>
        <v>-</v>
      </c>
      <c r="G2242" s="49" t="str">
        <f t="shared" ref="G2242:G2305" si="143">LEFT($D2242,2)</f>
        <v>-</v>
      </c>
      <c r="H2242" s="54" t="str">
        <f t="shared" si="140"/>
        <v>请在此位置填入税率</v>
      </c>
    </row>
    <row r="2243" s="40" customFormat="1" spans="1:8">
      <c r="A2243" s="41"/>
      <c r="B2243" s="41"/>
      <c r="C2243" s="41"/>
      <c r="D2243" s="49" t="str">
        <f>IFERROR(VLOOKUP($C2243,商品分类目录查找!$A:$B,2,0),"-")</f>
        <v>-</v>
      </c>
      <c r="E2243" s="56" t="str">
        <f t="shared" si="141"/>
        <v>-</v>
      </c>
      <c r="F2243" s="49" t="str">
        <f t="shared" si="142"/>
        <v>-</v>
      </c>
      <c r="G2243" s="49" t="str">
        <f t="shared" si="143"/>
        <v>-</v>
      </c>
      <c r="H2243" s="54" t="str">
        <f t="shared" si="140"/>
        <v>请在此位置填入税率</v>
      </c>
    </row>
    <row r="2244" s="40" customFormat="1" spans="1:8">
      <c r="A2244" s="41"/>
      <c r="B2244" s="41"/>
      <c r="C2244" s="41"/>
      <c r="D2244" s="49" t="str">
        <f>IFERROR(VLOOKUP($C2244,商品分类目录查找!$A:$B,2,0),"-")</f>
        <v>-</v>
      </c>
      <c r="E2244" s="56" t="str">
        <f t="shared" si="141"/>
        <v>-</v>
      </c>
      <c r="F2244" s="49" t="str">
        <f t="shared" si="142"/>
        <v>-</v>
      </c>
      <c r="G2244" s="49" t="str">
        <f t="shared" si="143"/>
        <v>-</v>
      </c>
      <c r="H2244" s="54" t="str">
        <f t="shared" si="140"/>
        <v>请在此位置填入税率</v>
      </c>
    </row>
    <row r="2245" s="40" customFormat="1" spans="1:8">
      <c r="A2245" s="41"/>
      <c r="B2245" s="41"/>
      <c r="C2245" s="41"/>
      <c r="D2245" s="49" t="str">
        <f>IFERROR(VLOOKUP($C2245,商品分类目录查找!$A:$B,2,0),"-")</f>
        <v>-</v>
      </c>
      <c r="E2245" s="56" t="str">
        <f t="shared" si="141"/>
        <v>-</v>
      </c>
      <c r="F2245" s="49" t="str">
        <f t="shared" si="142"/>
        <v>-</v>
      </c>
      <c r="G2245" s="49" t="str">
        <f t="shared" si="143"/>
        <v>-</v>
      </c>
      <c r="H2245" s="54" t="str">
        <f t="shared" si="140"/>
        <v>请在此位置填入税率</v>
      </c>
    </row>
    <row r="2246" s="40" customFormat="1" spans="1:8">
      <c r="A2246" s="41"/>
      <c r="B2246" s="41"/>
      <c r="C2246" s="41"/>
      <c r="D2246" s="49" t="str">
        <f>IFERROR(VLOOKUP($C2246,商品分类目录查找!$A:$B,2,0),"-")</f>
        <v>-</v>
      </c>
      <c r="E2246" s="56" t="str">
        <f t="shared" si="141"/>
        <v>-</v>
      </c>
      <c r="F2246" s="49" t="str">
        <f t="shared" si="142"/>
        <v>-</v>
      </c>
      <c r="G2246" s="49" t="str">
        <f t="shared" si="143"/>
        <v>-</v>
      </c>
      <c r="H2246" s="54" t="str">
        <f t="shared" si="140"/>
        <v>请在此位置填入税率</v>
      </c>
    </row>
    <row r="2247" s="40" customFormat="1" spans="1:8">
      <c r="A2247" s="41"/>
      <c r="B2247" s="41"/>
      <c r="C2247" s="41"/>
      <c r="D2247" s="49" t="str">
        <f>IFERROR(VLOOKUP($C2247,商品分类目录查找!$A:$B,2,0),"-")</f>
        <v>-</v>
      </c>
      <c r="E2247" s="56" t="str">
        <f t="shared" si="141"/>
        <v>-</v>
      </c>
      <c r="F2247" s="49" t="str">
        <f t="shared" si="142"/>
        <v>-</v>
      </c>
      <c r="G2247" s="49" t="str">
        <f t="shared" si="143"/>
        <v>-</v>
      </c>
      <c r="H2247" s="54" t="str">
        <f t="shared" si="140"/>
        <v>请在此位置填入税率</v>
      </c>
    </row>
    <row r="2248" s="40" customFormat="1" spans="1:8">
      <c r="A2248" s="41"/>
      <c r="B2248" s="41"/>
      <c r="C2248" s="41"/>
      <c r="D2248" s="49" t="str">
        <f>IFERROR(VLOOKUP($C2248,商品分类目录查找!$A:$B,2,0),"-")</f>
        <v>-</v>
      </c>
      <c r="E2248" s="56" t="str">
        <f t="shared" si="141"/>
        <v>-</v>
      </c>
      <c r="F2248" s="49" t="str">
        <f t="shared" si="142"/>
        <v>-</v>
      </c>
      <c r="G2248" s="49" t="str">
        <f t="shared" si="143"/>
        <v>-</v>
      </c>
      <c r="H2248" s="54" t="str">
        <f t="shared" si="140"/>
        <v>请在此位置填入税率</v>
      </c>
    </row>
    <row r="2249" s="40" customFormat="1" spans="1:8">
      <c r="A2249" s="41"/>
      <c r="B2249" s="41"/>
      <c r="C2249" s="41"/>
      <c r="D2249" s="49" t="str">
        <f>IFERROR(VLOOKUP($C2249,商品分类目录查找!$A:$B,2,0),"-")</f>
        <v>-</v>
      </c>
      <c r="E2249" s="56" t="str">
        <f t="shared" si="141"/>
        <v>-</v>
      </c>
      <c r="F2249" s="49" t="str">
        <f t="shared" si="142"/>
        <v>-</v>
      </c>
      <c r="G2249" s="49" t="str">
        <f t="shared" si="143"/>
        <v>-</v>
      </c>
      <c r="H2249" s="54" t="str">
        <f t="shared" si="140"/>
        <v>请在此位置填入税率</v>
      </c>
    </row>
    <row r="2250" s="40" customFormat="1" spans="1:8">
      <c r="A2250" s="41"/>
      <c r="B2250" s="41"/>
      <c r="C2250" s="41"/>
      <c r="D2250" s="49" t="str">
        <f>IFERROR(VLOOKUP($C2250,商品分类目录查找!$A:$B,2,0),"-")</f>
        <v>-</v>
      </c>
      <c r="E2250" s="56" t="str">
        <f t="shared" si="141"/>
        <v>-</v>
      </c>
      <c r="F2250" s="49" t="str">
        <f t="shared" si="142"/>
        <v>-</v>
      </c>
      <c r="G2250" s="49" t="str">
        <f t="shared" si="143"/>
        <v>-</v>
      </c>
      <c r="H2250" s="54" t="str">
        <f t="shared" si="140"/>
        <v>请在此位置填入税率</v>
      </c>
    </row>
    <row r="2251" s="40" customFormat="1" spans="1:8">
      <c r="A2251" s="41"/>
      <c r="B2251" s="41"/>
      <c r="C2251" s="41"/>
      <c r="D2251" s="49" t="str">
        <f>IFERROR(VLOOKUP($C2251,商品分类目录查找!$A:$B,2,0),"-")</f>
        <v>-</v>
      </c>
      <c r="E2251" s="56" t="str">
        <f t="shared" si="141"/>
        <v>-</v>
      </c>
      <c r="F2251" s="49" t="str">
        <f t="shared" si="142"/>
        <v>-</v>
      </c>
      <c r="G2251" s="49" t="str">
        <f t="shared" si="143"/>
        <v>-</v>
      </c>
      <c r="H2251" s="54" t="str">
        <f t="shared" si="140"/>
        <v>请在此位置填入税率</v>
      </c>
    </row>
    <row r="2252" s="40" customFormat="1" spans="1:8">
      <c r="A2252" s="41"/>
      <c r="B2252" s="41"/>
      <c r="C2252" s="41"/>
      <c r="D2252" s="49" t="str">
        <f>IFERROR(VLOOKUP($C2252,商品分类目录查找!$A:$B,2,0),"-")</f>
        <v>-</v>
      </c>
      <c r="E2252" s="56" t="str">
        <f t="shared" si="141"/>
        <v>-</v>
      </c>
      <c r="F2252" s="49" t="str">
        <f t="shared" si="142"/>
        <v>-</v>
      </c>
      <c r="G2252" s="49" t="str">
        <f t="shared" si="143"/>
        <v>-</v>
      </c>
      <c r="H2252" s="54" t="str">
        <f t="shared" si="140"/>
        <v>请在此位置填入税率</v>
      </c>
    </row>
    <row r="2253" s="40" customFormat="1" spans="1:8">
      <c r="A2253" s="41"/>
      <c r="B2253" s="41"/>
      <c r="C2253" s="41"/>
      <c r="D2253" s="49" t="str">
        <f>IFERROR(VLOOKUP($C2253,商品分类目录查找!$A:$B,2,0),"-")</f>
        <v>-</v>
      </c>
      <c r="E2253" s="56" t="str">
        <f t="shared" si="141"/>
        <v>-</v>
      </c>
      <c r="F2253" s="49" t="str">
        <f t="shared" si="142"/>
        <v>-</v>
      </c>
      <c r="G2253" s="49" t="str">
        <f t="shared" si="143"/>
        <v>-</v>
      </c>
      <c r="H2253" s="54" t="str">
        <f t="shared" si="140"/>
        <v>请在此位置填入税率</v>
      </c>
    </row>
    <row r="2254" s="40" customFormat="1" spans="1:8">
      <c r="A2254" s="41"/>
      <c r="B2254" s="41"/>
      <c r="C2254" s="41"/>
      <c r="D2254" s="49" t="str">
        <f>IFERROR(VLOOKUP($C2254,商品分类目录查找!$A:$B,2,0),"-")</f>
        <v>-</v>
      </c>
      <c r="E2254" s="56" t="str">
        <f t="shared" si="141"/>
        <v>-</v>
      </c>
      <c r="F2254" s="49" t="str">
        <f t="shared" si="142"/>
        <v>-</v>
      </c>
      <c r="G2254" s="49" t="str">
        <f t="shared" si="143"/>
        <v>-</v>
      </c>
      <c r="H2254" s="54" t="str">
        <f t="shared" si="140"/>
        <v>请在此位置填入税率</v>
      </c>
    </row>
    <row r="2255" s="40" customFormat="1" spans="1:8">
      <c r="A2255" s="41"/>
      <c r="B2255" s="41"/>
      <c r="C2255" s="41"/>
      <c r="D2255" s="49" t="str">
        <f>IFERROR(VLOOKUP($C2255,商品分类目录查找!$A:$B,2,0),"-")</f>
        <v>-</v>
      </c>
      <c r="E2255" s="56" t="str">
        <f t="shared" si="141"/>
        <v>-</v>
      </c>
      <c r="F2255" s="49" t="str">
        <f t="shared" si="142"/>
        <v>-</v>
      </c>
      <c r="G2255" s="49" t="str">
        <f t="shared" si="143"/>
        <v>-</v>
      </c>
      <c r="H2255" s="54" t="str">
        <f t="shared" ref="H2255:H2318" si="144">IF(B2255="","请在此位置填入税率","-")</f>
        <v>请在此位置填入税率</v>
      </c>
    </row>
    <row r="2256" s="40" customFormat="1" spans="1:8">
      <c r="A2256" s="41"/>
      <c r="B2256" s="41"/>
      <c r="C2256" s="41"/>
      <c r="D2256" s="49" t="str">
        <f>IFERROR(VLOOKUP($C2256,商品分类目录查找!$A:$B,2,0),"-")</f>
        <v>-</v>
      </c>
      <c r="E2256" s="56" t="str">
        <f t="shared" si="141"/>
        <v>-</v>
      </c>
      <c r="F2256" s="49" t="str">
        <f t="shared" si="142"/>
        <v>-</v>
      </c>
      <c r="G2256" s="49" t="str">
        <f t="shared" si="143"/>
        <v>-</v>
      </c>
      <c r="H2256" s="54" t="str">
        <f t="shared" si="144"/>
        <v>请在此位置填入税率</v>
      </c>
    </row>
    <row r="2257" s="40" customFormat="1" spans="1:8">
      <c r="A2257" s="41"/>
      <c r="B2257" s="41"/>
      <c r="C2257" s="41"/>
      <c r="D2257" s="49" t="str">
        <f>IFERROR(VLOOKUP($C2257,商品分类目录查找!$A:$B,2,0),"-")</f>
        <v>-</v>
      </c>
      <c r="E2257" s="56" t="str">
        <f t="shared" si="141"/>
        <v>-</v>
      </c>
      <c r="F2257" s="49" t="str">
        <f t="shared" si="142"/>
        <v>-</v>
      </c>
      <c r="G2257" s="49" t="str">
        <f t="shared" si="143"/>
        <v>-</v>
      </c>
      <c r="H2257" s="54" t="str">
        <f t="shared" si="144"/>
        <v>请在此位置填入税率</v>
      </c>
    </row>
    <row r="2258" s="40" customFormat="1" spans="1:8">
      <c r="A2258" s="41"/>
      <c r="B2258" s="41"/>
      <c r="C2258" s="41"/>
      <c r="D2258" s="49" t="str">
        <f>IFERROR(VLOOKUP($C2258,商品分类目录查找!$A:$B,2,0),"-")</f>
        <v>-</v>
      </c>
      <c r="E2258" s="56" t="str">
        <f t="shared" si="141"/>
        <v>-</v>
      </c>
      <c r="F2258" s="49" t="str">
        <f t="shared" si="142"/>
        <v>-</v>
      </c>
      <c r="G2258" s="49" t="str">
        <f t="shared" si="143"/>
        <v>-</v>
      </c>
      <c r="H2258" s="54" t="str">
        <f t="shared" si="144"/>
        <v>请在此位置填入税率</v>
      </c>
    </row>
    <row r="2259" s="40" customFormat="1" spans="1:8">
      <c r="A2259" s="41"/>
      <c r="B2259" s="41"/>
      <c r="C2259" s="41"/>
      <c r="D2259" s="49" t="str">
        <f>IFERROR(VLOOKUP($C2259,商品分类目录查找!$A:$B,2,0),"-")</f>
        <v>-</v>
      </c>
      <c r="E2259" s="56" t="str">
        <f t="shared" si="141"/>
        <v>-</v>
      </c>
      <c r="F2259" s="49" t="str">
        <f t="shared" si="142"/>
        <v>-</v>
      </c>
      <c r="G2259" s="49" t="str">
        <f t="shared" si="143"/>
        <v>-</v>
      </c>
      <c r="H2259" s="54" t="str">
        <f t="shared" si="144"/>
        <v>请在此位置填入税率</v>
      </c>
    </row>
    <row r="2260" s="40" customFormat="1" spans="1:8">
      <c r="A2260" s="41"/>
      <c r="B2260" s="41"/>
      <c r="C2260" s="41"/>
      <c r="D2260" s="49" t="str">
        <f>IFERROR(VLOOKUP($C2260,商品分类目录查找!$A:$B,2,0),"-")</f>
        <v>-</v>
      </c>
      <c r="E2260" s="56" t="str">
        <f t="shared" si="141"/>
        <v>-</v>
      </c>
      <c r="F2260" s="49" t="str">
        <f t="shared" si="142"/>
        <v>-</v>
      </c>
      <c r="G2260" s="49" t="str">
        <f t="shared" si="143"/>
        <v>-</v>
      </c>
      <c r="H2260" s="54" t="str">
        <f t="shared" si="144"/>
        <v>请在此位置填入税率</v>
      </c>
    </row>
    <row r="2261" s="40" customFormat="1" spans="1:8">
      <c r="A2261" s="41"/>
      <c r="B2261" s="41"/>
      <c r="C2261" s="41"/>
      <c r="D2261" s="49" t="str">
        <f>IFERROR(VLOOKUP($C2261,商品分类目录查找!$A:$B,2,0),"-")</f>
        <v>-</v>
      </c>
      <c r="E2261" s="56" t="str">
        <f t="shared" si="141"/>
        <v>-</v>
      </c>
      <c r="F2261" s="49" t="str">
        <f t="shared" si="142"/>
        <v>-</v>
      </c>
      <c r="G2261" s="49" t="str">
        <f t="shared" si="143"/>
        <v>-</v>
      </c>
      <c r="H2261" s="54" t="str">
        <f t="shared" si="144"/>
        <v>请在此位置填入税率</v>
      </c>
    </row>
    <row r="2262" s="40" customFormat="1" spans="1:8">
      <c r="A2262" s="41"/>
      <c r="B2262" s="41"/>
      <c r="C2262" s="41"/>
      <c r="D2262" s="49" t="str">
        <f>IFERROR(VLOOKUP($C2262,商品分类目录查找!$A:$B,2,0),"-")</f>
        <v>-</v>
      </c>
      <c r="E2262" s="56" t="str">
        <f t="shared" si="141"/>
        <v>-</v>
      </c>
      <c r="F2262" s="49" t="str">
        <f t="shared" si="142"/>
        <v>-</v>
      </c>
      <c r="G2262" s="49" t="str">
        <f t="shared" si="143"/>
        <v>-</v>
      </c>
      <c r="H2262" s="54" t="str">
        <f t="shared" si="144"/>
        <v>请在此位置填入税率</v>
      </c>
    </row>
    <row r="2263" s="40" customFormat="1" spans="1:8">
      <c r="A2263" s="41"/>
      <c r="B2263" s="41"/>
      <c r="C2263" s="41"/>
      <c r="D2263" s="49" t="str">
        <f>IFERROR(VLOOKUP($C2263,商品分类目录查找!$A:$B,2,0),"-")</f>
        <v>-</v>
      </c>
      <c r="E2263" s="56" t="str">
        <f t="shared" si="141"/>
        <v>-</v>
      </c>
      <c r="F2263" s="49" t="str">
        <f t="shared" si="142"/>
        <v>-</v>
      </c>
      <c r="G2263" s="49" t="str">
        <f t="shared" si="143"/>
        <v>-</v>
      </c>
      <c r="H2263" s="54" t="str">
        <f t="shared" si="144"/>
        <v>请在此位置填入税率</v>
      </c>
    </row>
    <row r="2264" s="40" customFormat="1" spans="1:8">
      <c r="A2264" s="41"/>
      <c r="B2264" s="41"/>
      <c r="C2264" s="41"/>
      <c r="D2264" s="49" t="str">
        <f>IFERROR(VLOOKUP($C2264,商品分类目录查找!$A:$B,2,0),"-")</f>
        <v>-</v>
      </c>
      <c r="E2264" s="56" t="str">
        <f t="shared" si="141"/>
        <v>-</v>
      </c>
      <c r="F2264" s="49" t="str">
        <f t="shared" si="142"/>
        <v>-</v>
      </c>
      <c r="G2264" s="49" t="str">
        <f t="shared" si="143"/>
        <v>-</v>
      </c>
      <c r="H2264" s="54" t="str">
        <f t="shared" si="144"/>
        <v>请在此位置填入税率</v>
      </c>
    </row>
    <row r="2265" s="40" customFormat="1" spans="1:8">
      <c r="A2265" s="41"/>
      <c r="B2265" s="41"/>
      <c r="C2265" s="41"/>
      <c r="D2265" s="49" t="str">
        <f>IFERROR(VLOOKUP($C2265,商品分类目录查找!$A:$B,2,0),"-")</f>
        <v>-</v>
      </c>
      <c r="E2265" s="56" t="str">
        <f t="shared" si="141"/>
        <v>-</v>
      </c>
      <c r="F2265" s="49" t="str">
        <f t="shared" si="142"/>
        <v>-</v>
      </c>
      <c r="G2265" s="49" t="str">
        <f t="shared" si="143"/>
        <v>-</v>
      </c>
      <c r="H2265" s="54" t="str">
        <f t="shared" si="144"/>
        <v>请在此位置填入税率</v>
      </c>
    </row>
    <row r="2266" s="40" customFormat="1" spans="1:8">
      <c r="A2266" s="41"/>
      <c r="B2266" s="41"/>
      <c r="C2266" s="41"/>
      <c r="D2266" s="49" t="str">
        <f>IFERROR(VLOOKUP($C2266,商品分类目录查找!$A:$B,2,0),"-")</f>
        <v>-</v>
      </c>
      <c r="E2266" s="56" t="str">
        <f t="shared" si="141"/>
        <v>-</v>
      </c>
      <c r="F2266" s="49" t="str">
        <f t="shared" si="142"/>
        <v>-</v>
      </c>
      <c r="G2266" s="49" t="str">
        <f t="shared" si="143"/>
        <v>-</v>
      </c>
      <c r="H2266" s="54" t="str">
        <f t="shared" si="144"/>
        <v>请在此位置填入税率</v>
      </c>
    </row>
    <row r="2267" s="40" customFormat="1" spans="1:8">
      <c r="A2267" s="41"/>
      <c r="B2267" s="41"/>
      <c r="C2267" s="41"/>
      <c r="D2267" s="49" t="str">
        <f>IFERROR(VLOOKUP($C2267,商品分类目录查找!$A:$B,2,0),"-")</f>
        <v>-</v>
      </c>
      <c r="E2267" s="56" t="str">
        <f t="shared" si="141"/>
        <v>-</v>
      </c>
      <c r="F2267" s="49" t="str">
        <f t="shared" si="142"/>
        <v>-</v>
      </c>
      <c r="G2267" s="49" t="str">
        <f t="shared" si="143"/>
        <v>-</v>
      </c>
      <c r="H2267" s="54" t="str">
        <f t="shared" si="144"/>
        <v>请在此位置填入税率</v>
      </c>
    </row>
    <row r="2268" s="40" customFormat="1" spans="1:8">
      <c r="A2268" s="41"/>
      <c r="B2268" s="41"/>
      <c r="C2268" s="41"/>
      <c r="D2268" s="49" t="str">
        <f>IFERROR(VLOOKUP($C2268,商品分类目录查找!$A:$B,2,0),"-")</f>
        <v>-</v>
      </c>
      <c r="E2268" s="56" t="str">
        <f t="shared" si="141"/>
        <v>-</v>
      </c>
      <c r="F2268" s="49" t="str">
        <f t="shared" si="142"/>
        <v>-</v>
      </c>
      <c r="G2268" s="49" t="str">
        <f t="shared" si="143"/>
        <v>-</v>
      </c>
      <c r="H2268" s="54" t="str">
        <f t="shared" si="144"/>
        <v>请在此位置填入税率</v>
      </c>
    </row>
    <row r="2269" s="40" customFormat="1" spans="1:8">
      <c r="A2269" s="41"/>
      <c r="B2269" s="41"/>
      <c r="C2269" s="41"/>
      <c r="D2269" s="49" t="str">
        <f>IFERROR(VLOOKUP($C2269,商品分类目录查找!$A:$B,2,0),"-")</f>
        <v>-</v>
      </c>
      <c r="E2269" s="56" t="str">
        <f t="shared" si="141"/>
        <v>-</v>
      </c>
      <c r="F2269" s="49" t="str">
        <f t="shared" si="142"/>
        <v>-</v>
      </c>
      <c r="G2269" s="49" t="str">
        <f t="shared" si="143"/>
        <v>-</v>
      </c>
      <c r="H2269" s="54" t="str">
        <f t="shared" si="144"/>
        <v>请在此位置填入税率</v>
      </c>
    </row>
    <row r="2270" s="40" customFormat="1" spans="1:8">
      <c r="A2270" s="41"/>
      <c r="B2270" s="41"/>
      <c r="C2270" s="41"/>
      <c r="D2270" s="49" t="str">
        <f>IFERROR(VLOOKUP($C2270,商品分类目录查找!$A:$B,2,0),"-")</f>
        <v>-</v>
      </c>
      <c r="E2270" s="56" t="str">
        <f t="shared" si="141"/>
        <v>-</v>
      </c>
      <c r="F2270" s="49" t="str">
        <f t="shared" si="142"/>
        <v>-</v>
      </c>
      <c r="G2270" s="49" t="str">
        <f t="shared" si="143"/>
        <v>-</v>
      </c>
      <c r="H2270" s="54" t="str">
        <f t="shared" si="144"/>
        <v>请在此位置填入税率</v>
      </c>
    </row>
    <row r="2271" s="40" customFormat="1" spans="1:8">
      <c r="A2271" s="41"/>
      <c r="B2271" s="41"/>
      <c r="C2271" s="41"/>
      <c r="D2271" s="49" t="str">
        <f>IFERROR(VLOOKUP($C2271,商品分类目录查找!$A:$B,2,0),"-")</f>
        <v>-</v>
      </c>
      <c r="E2271" s="56" t="str">
        <f t="shared" si="141"/>
        <v>-</v>
      </c>
      <c r="F2271" s="49" t="str">
        <f t="shared" si="142"/>
        <v>-</v>
      </c>
      <c r="G2271" s="49" t="str">
        <f t="shared" si="143"/>
        <v>-</v>
      </c>
      <c r="H2271" s="54" t="str">
        <f t="shared" si="144"/>
        <v>请在此位置填入税率</v>
      </c>
    </row>
    <row r="2272" s="40" customFormat="1" spans="1:8">
      <c r="A2272" s="41"/>
      <c r="B2272" s="41"/>
      <c r="C2272" s="41"/>
      <c r="D2272" s="49" t="str">
        <f>IFERROR(VLOOKUP($C2272,商品分类目录查找!$A:$B,2,0),"-")</f>
        <v>-</v>
      </c>
      <c r="E2272" s="56" t="str">
        <f t="shared" si="141"/>
        <v>-</v>
      </c>
      <c r="F2272" s="49" t="str">
        <f t="shared" si="142"/>
        <v>-</v>
      </c>
      <c r="G2272" s="49" t="str">
        <f t="shared" si="143"/>
        <v>-</v>
      </c>
      <c r="H2272" s="54" t="str">
        <f t="shared" si="144"/>
        <v>请在此位置填入税率</v>
      </c>
    </row>
    <row r="2273" s="40" customFormat="1" spans="1:8">
      <c r="A2273" s="41"/>
      <c r="B2273" s="41"/>
      <c r="C2273" s="41"/>
      <c r="D2273" s="49" t="str">
        <f>IFERROR(VLOOKUP($C2273,商品分类目录查找!$A:$B,2,0),"-")</f>
        <v>-</v>
      </c>
      <c r="E2273" s="56" t="str">
        <f t="shared" si="141"/>
        <v>-</v>
      </c>
      <c r="F2273" s="49" t="str">
        <f t="shared" si="142"/>
        <v>-</v>
      </c>
      <c r="G2273" s="49" t="str">
        <f t="shared" si="143"/>
        <v>-</v>
      </c>
      <c r="H2273" s="54" t="str">
        <f t="shared" si="144"/>
        <v>请在此位置填入税率</v>
      </c>
    </row>
    <row r="2274" s="40" customFormat="1" spans="1:8">
      <c r="A2274" s="41"/>
      <c r="B2274" s="41"/>
      <c r="C2274" s="41"/>
      <c r="D2274" s="49" t="str">
        <f>IFERROR(VLOOKUP($C2274,商品分类目录查找!$A:$B,2,0),"-")</f>
        <v>-</v>
      </c>
      <c r="E2274" s="56" t="str">
        <f t="shared" si="141"/>
        <v>-</v>
      </c>
      <c r="F2274" s="49" t="str">
        <f t="shared" si="142"/>
        <v>-</v>
      </c>
      <c r="G2274" s="49" t="str">
        <f t="shared" si="143"/>
        <v>-</v>
      </c>
      <c r="H2274" s="54" t="str">
        <f t="shared" si="144"/>
        <v>请在此位置填入税率</v>
      </c>
    </row>
    <row r="2275" s="40" customFormat="1" spans="1:8">
      <c r="A2275" s="41"/>
      <c r="B2275" s="41"/>
      <c r="C2275" s="41"/>
      <c r="D2275" s="49" t="str">
        <f>IFERROR(VLOOKUP($C2275,商品分类目录查找!$A:$B,2,0),"-")</f>
        <v>-</v>
      </c>
      <c r="E2275" s="56" t="str">
        <f t="shared" si="141"/>
        <v>-</v>
      </c>
      <c r="F2275" s="49" t="str">
        <f t="shared" si="142"/>
        <v>-</v>
      </c>
      <c r="G2275" s="49" t="str">
        <f t="shared" si="143"/>
        <v>-</v>
      </c>
      <c r="H2275" s="54" t="str">
        <f t="shared" si="144"/>
        <v>请在此位置填入税率</v>
      </c>
    </row>
    <row r="2276" s="40" customFormat="1" spans="1:8">
      <c r="A2276" s="41"/>
      <c r="B2276" s="41"/>
      <c r="C2276" s="41"/>
      <c r="D2276" s="49" t="str">
        <f>IFERROR(VLOOKUP($C2276,商品分类目录查找!$A:$B,2,0),"-")</f>
        <v>-</v>
      </c>
      <c r="E2276" s="56" t="str">
        <f t="shared" si="141"/>
        <v>-</v>
      </c>
      <c r="F2276" s="49" t="str">
        <f t="shared" si="142"/>
        <v>-</v>
      </c>
      <c r="G2276" s="49" t="str">
        <f t="shared" si="143"/>
        <v>-</v>
      </c>
      <c r="H2276" s="54" t="str">
        <f t="shared" si="144"/>
        <v>请在此位置填入税率</v>
      </c>
    </row>
    <row r="2277" s="40" customFormat="1" spans="1:8">
      <c r="A2277" s="41"/>
      <c r="B2277" s="41"/>
      <c r="C2277" s="41"/>
      <c r="D2277" s="49" t="str">
        <f>IFERROR(VLOOKUP($C2277,商品分类目录查找!$A:$B,2,0),"-")</f>
        <v>-</v>
      </c>
      <c r="E2277" s="56" t="str">
        <f t="shared" si="141"/>
        <v>-</v>
      </c>
      <c r="F2277" s="49" t="str">
        <f t="shared" si="142"/>
        <v>-</v>
      </c>
      <c r="G2277" s="49" t="str">
        <f t="shared" si="143"/>
        <v>-</v>
      </c>
      <c r="H2277" s="54" t="str">
        <f t="shared" si="144"/>
        <v>请在此位置填入税率</v>
      </c>
    </row>
    <row r="2278" s="40" customFormat="1" spans="1:8">
      <c r="A2278" s="41"/>
      <c r="B2278" s="41"/>
      <c r="C2278" s="41"/>
      <c r="D2278" s="49" t="str">
        <f>IFERROR(VLOOKUP($C2278,商品分类目录查找!$A:$B,2,0),"-")</f>
        <v>-</v>
      </c>
      <c r="E2278" s="56" t="str">
        <f t="shared" si="141"/>
        <v>-</v>
      </c>
      <c r="F2278" s="49" t="str">
        <f t="shared" si="142"/>
        <v>-</v>
      </c>
      <c r="G2278" s="49" t="str">
        <f t="shared" si="143"/>
        <v>-</v>
      </c>
      <c r="H2278" s="54" t="str">
        <f t="shared" si="144"/>
        <v>请在此位置填入税率</v>
      </c>
    </row>
    <row r="2279" s="40" customFormat="1" spans="1:8">
      <c r="A2279" s="41"/>
      <c r="B2279" s="41"/>
      <c r="C2279" s="41"/>
      <c r="D2279" s="49" t="str">
        <f>IFERROR(VLOOKUP($C2279,商品分类目录查找!$A:$B,2,0),"-")</f>
        <v>-</v>
      </c>
      <c r="E2279" s="56" t="str">
        <f t="shared" si="141"/>
        <v>-</v>
      </c>
      <c r="F2279" s="49" t="str">
        <f t="shared" si="142"/>
        <v>-</v>
      </c>
      <c r="G2279" s="49" t="str">
        <f t="shared" si="143"/>
        <v>-</v>
      </c>
      <c r="H2279" s="54" t="str">
        <f t="shared" si="144"/>
        <v>请在此位置填入税率</v>
      </c>
    </row>
    <row r="2280" s="40" customFormat="1" spans="1:8">
      <c r="A2280" s="41"/>
      <c r="B2280" s="41"/>
      <c r="C2280" s="41"/>
      <c r="D2280" s="49" t="str">
        <f>IFERROR(VLOOKUP($C2280,商品分类目录查找!$A:$B,2,0),"-")</f>
        <v>-</v>
      </c>
      <c r="E2280" s="56" t="str">
        <f t="shared" si="141"/>
        <v>-</v>
      </c>
      <c r="F2280" s="49" t="str">
        <f t="shared" si="142"/>
        <v>-</v>
      </c>
      <c r="G2280" s="49" t="str">
        <f t="shared" si="143"/>
        <v>-</v>
      </c>
      <c r="H2280" s="54" t="str">
        <f t="shared" si="144"/>
        <v>请在此位置填入税率</v>
      </c>
    </row>
    <row r="2281" s="40" customFormat="1" spans="1:8">
      <c r="A2281" s="41"/>
      <c r="B2281" s="41"/>
      <c r="C2281" s="41"/>
      <c r="D2281" s="49" t="str">
        <f>IFERROR(VLOOKUP($C2281,商品分类目录查找!$A:$B,2,0),"-")</f>
        <v>-</v>
      </c>
      <c r="E2281" s="56" t="str">
        <f t="shared" si="141"/>
        <v>-</v>
      </c>
      <c r="F2281" s="49" t="str">
        <f t="shared" si="142"/>
        <v>-</v>
      </c>
      <c r="G2281" s="49" t="str">
        <f t="shared" si="143"/>
        <v>-</v>
      </c>
      <c r="H2281" s="54" t="str">
        <f t="shared" si="144"/>
        <v>请在此位置填入税率</v>
      </c>
    </row>
    <row r="2282" s="40" customFormat="1" spans="1:8">
      <c r="A2282" s="41"/>
      <c r="B2282" s="41"/>
      <c r="C2282" s="41"/>
      <c r="D2282" s="49" t="str">
        <f>IFERROR(VLOOKUP($C2282,商品分类目录查找!$A:$B,2,0),"-")</f>
        <v>-</v>
      </c>
      <c r="E2282" s="56" t="str">
        <f t="shared" si="141"/>
        <v>-</v>
      </c>
      <c r="F2282" s="49" t="str">
        <f t="shared" si="142"/>
        <v>-</v>
      </c>
      <c r="G2282" s="49" t="str">
        <f t="shared" si="143"/>
        <v>-</v>
      </c>
      <c r="H2282" s="54" t="str">
        <f t="shared" si="144"/>
        <v>请在此位置填入税率</v>
      </c>
    </row>
    <row r="2283" s="40" customFormat="1" spans="1:8">
      <c r="A2283" s="41"/>
      <c r="B2283" s="41"/>
      <c r="C2283" s="41"/>
      <c r="D2283" s="49" t="str">
        <f>IFERROR(VLOOKUP($C2283,商品分类目录查找!$A:$B,2,0),"-")</f>
        <v>-</v>
      </c>
      <c r="E2283" s="56" t="str">
        <f t="shared" si="141"/>
        <v>-</v>
      </c>
      <c r="F2283" s="49" t="str">
        <f t="shared" si="142"/>
        <v>-</v>
      </c>
      <c r="G2283" s="49" t="str">
        <f t="shared" si="143"/>
        <v>-</v>
      </c>
      <c r="H2283" s="54" t="str">
        <f t="shared" si="144"/>
        <v>请在此位置填入税率</v>
      </c>
    </row>
    <row r="2284" s="40" customFormat="1" spans="1:8">
      <c r="A2284" s="41"/>
      <c r="B2284" s="41"/>
      <c r="C2284" s="41"/>
      <c r="D2284" s="49" t="str">
        <f>IFERROR(VLOOKUP($C2284,商品分类目录查找!$A:$B,2,0),"-")</f>
        <v>-</v>
      </c>
      <c r="E2284" s="56" t="str">
        <f t="shared" si="141"/>
        <v>-</v>
      </c>
      <c r="F2284" s="49" t="str">
        <f t="shared" si="142"/>
        <v>-</v>
      </c>
      <c r="G2284" s="49" t="str">
        <f t="shared" si="143"/>
        <v>-</v>
      </c>
      <c r="H2284" s="54" t="str">
        <f t="shared" si="144"/>
        <v>请在此位置填入税率</v>
      </c>
    </row>
    <row r="2285" s="40" customFormat="1" spans="1:8">
      <c r="A2285" s="41"/>
      <c r="B2285" s="41"/>
      <c r="C2285" s="41"/>
      <c r="D2285" s="49" t="str">
        <f>IFERROR(VLOOKUP($C2285,商品分类目录查找!$A:$B,2,0),"-")</f>
        <v>-</v>
      </c>
      <c r="E2285" s="56" t="str">
        <f t="shared" si="141"/>
        <v>-</v>
      </c>
      <c r="F2285" s="49" t="str">
        <f t="shared" si="142"/>
        <v>-</v>
      </c>
      <c r="G2285" s="49" t="str">
        <f t="shared" si="143"/>
        <v>-</v>
      </c>
      <c r="H2285" s="54" t="str">
        <f t="shared" si="144"/>
        <v>请在此位置填入税率</v>
      </c>
    </row>
    <row r="2286" s="40" customFormat="1" spans="1:8">
      <c r="A2286" s="41"/>
      <c r="B2286" s="41"/>
      <c r="C2286" s="41"/>
      <c r="D2286" s="49" t="str">
        <f>IFERROR(VLOOKUP($C2286,商品分类目录查找!$A:$B,2,0),"-")</f>
        <v>-</v>
      </c>
      <c r="E2286" s="56" t="str">
        <f t="shared" si="141"/>
        <v>-</v>
      </c>
      <c r="F2286" s="49" t="str">
        <f t="shared" si="142"/>
        <v>-</v>
      </c>
      <c r="G2286" s="49" t="str">
        <f t="shared" si="143"/>
        <v>-</v>
      </c>
      <c r="H2286" s="54" t="str">
        <f t="shared" si="144"/>
        <v>请在此位置填入税率</v>
      </c>
    </row>
    <row r="2287" s="40" customFormat="1" spans="1:8">
      <c r="A2287" s="41"/>
      <c r="B2287" s="41"/>
      <c r="C2287" s="41"/>
      <c r="D2287" s="49" t="str">
        <f>IFERROR(VLOOKUP($C2287,商品分类目录查找!$A:$B,2,0),"-")</f>
        <v>-</v>
      </c>
      <c r="E2287" s="56" t="str">
        <f t="shared" si="141"/>
        <v>-</v>
      </c>
      <c r="F2287" s="49" t="str">
        <f t="shared" si="142"/>
        <v>-</v>
      </c>
      <c r="G2287" s="49" t="str">
        <f t="shared" si="143"/>
        <v>-</v>
      </c>
      <c r="H2287" s="54" t="str">
        <f t="shared" si="144"/>
        <v>请在此位置填入税率</v>
      </c>
    </row>
    <row r="2288" s="40" customFormat="1" spans="1:8">
      <c r="A2288" s="41"/>
      <c r="B2288" s="41"/>
      <c r="C2288" s="41"/>
      <c r="D2288" s="49" t="str">
        <f>IFERROR(VLOOKUP($C2288,商品分类目录查找!$A:$B,2,0),"-")</f>
        <v>-</v>
      </c>
      <c r="E2288" s="56" t="str">
        <f t="shared" si="141"/>
        <v>-</v>
      </c>
      <c r="F2288" s="49" t="str">
        <f t="shared" si="142"/>
        <v>-</v>
      </c>
      <c r="G2288" s="49" t="str">
        <f t="shared" si="143"/>
        <v>-</v>
      </c>
      <c r="H2288" s="54" t="str">
        <f t="shared" si="144"/>
        <v>请在此位置填入税率</v>
      </c>
    </row>
    <row r="2289" s="40" customFormat="1" spans="1:8">
      <c r="A2289" s="41"/>
      <c r="B2289" s="41"/>
      <c r="C2289" s="41"/>
      <c r="D2289" s="49" t="str">
        <f>IFERROR(VLOOKUP($C2289,商品分类目录查找!$A:$B,2,0),"-")</f>
        <v>-</v>
      </c>
      <c r="E2289" s="56" t="str">
        <f t="shared" si="141"/>
        <v>-</v>
      </c>
      <c r="F2289" s="49" t="str">
        <f t="shared" si="142"/>
        <v>-</v>
      </c>
      <c r="G2289" s="49" t="str">
        <f t="shared" si="143"/>
        <v>-</v>
      </c>
      <c r="H2289" s="54" t="str">
        <f t="shared" si="144"/>
        <v>请在此位置填入税率</v>
      </c>
    </row>
    <row r="2290" s="40" customFormat="1" spans="1:8">
      <c r="A2290" s="41"/>
      <c r="B2290" s="41"/>
      <c r="C2290" s="41"/>
      <c r="D2290" s="49" t="str">
        <f>IFERROR(VLOOKUP($C2290,商品分类目录查找!$A:$B,2,0),"-")</f>
        <v>-</v>
      </c>
      <c r="E2290" s="56" t="str">
        <f t="shared" si="141"/>
        <v>-</v>
      </c>
      <c r="F2290" s="49" t="str">
        <f t="shared" si="142"/>
        <v>-</v>
      </c>
      <c r="G2290" s="49" t="str">
        <f t="shared" si="143"/>
        <v>-</v>
      </c>
      <c r="H2290" s="54" t="str">
        <f t="shared" si="144"/>
        <v>请在此位置填入税率</v>
      </c>
    </row>
    <row r="2291" s="40" customFormat="1" spans="1:8">
      <c r="A2291" s="41"/>
      <c r="B2291" s="41"/>
      <c r="C2291" s="41"/>
      <c r="D2291" s="49" t="str">
        <f>IFERROR(VLOOKUP($C2291,商品分类目录查找!$A:$B,2,0),"-")</f>
        <v>-</v>
      </c>
      <c r="E2291" s="56" t="str">
        <f t="shared" si="141"/>
        <v>-</v>
      </c>
      <c r="F2291" s="49" t="str">
        <f t="shared" si="142"/>
        <v>-</v>
      </c>
      <c r="G2291" s="49" t="str">
        <f t="shared" si="143"/>
        <v>-</v>
      </c>
      <c r="H2291" s="54" t="str">
        <f t="shared" si="144"/>
        <v>请在此位置填入税率</v>
      </c>
    </row>
    <row r="2292" s="40" customFormat="1" spans="1:8">
      <c r="A2292" s="41"/>
      <c r="B2292" s="41"/>
      <c r="C2292" s="41"/>
      <c r="D2292" s="49" t="str">
        <f>IFERROR(VLOOKUP($C2292,商品分类目录查找!$A:$B,2,0),"-")</f>
        <v>-</v>
      </c>
      <c r="E2292" s="56" t="str">
        <f t="shared" si="141"/>
        <v>-</v>
      </c>
      <c r="F2292" s="49" t="str">
        <f t="shared" si="142"/>
        <v>-</v>
      </c>
      <c r="G2292" s="49" t="str">
        <f t="shared" si="143"/>
        <v>-</v>
      </c>
      <c r="H2292" s="54" t="str">
        <f t="shared" si="144"/>
        <v>请在此位置填入税率</v>
      </c>
    </row>
    <row r="2293" s="40" customFormat="1" spans="1:8">
      <c r="A2293" s="41"/>
      <c r="B2293" s="41"/>
      <c r="C2293" s="41"/>
      <c r="D2293" s="49" t="str">
        <f>IFERROR(VLOOKUP($C2293,商品分类目录查找!$A:$B,2,0),"-")</f>
        <v>-</v>
      </c>
      <c r="E2293" s="56" t="str">
        <f t="shared" si="141"/>
        <v>-</v>
      </c>
      <c r="F2293" s="49" t="str">
        <f t="shared" si="142"/>
        <v>-</v>
      </c>
      <c r="G2293" s="49" t="str">
        <f t="shared" si="143"/>
        <v>-</v>
      </c>
      <c r="H2293" s="54" t="str">
        <f t="shared" si="144"/>
        <v>请在此位置填入税率</v>
      </c>
    </row>
    <row r="2294" s="40" customFormat="1" spans="1:8">
      <c r="A2294" s="41"/>
      <c r="B2294" s="41"/>
      <c r="C2294" s="41"/>
      <c r="D2294" s="49" t="str">
        <f>IFERROR(VLOOKUP($C2294,商品分类目录查找!$A:$B,2,0),"-")</f>
        <v>-</v>
      </c>
      <c r="E2294" s="56" t="str">
        <f t="shared" si="141"/>
        <v>-</v>
      </c>
      <c r="F2294" s="49" t="str">
        <f t="shared" si="142"/>
        <v>-</v>
      </c>
      <c r="G2294" s="49" t="str">
        <f t="shared" si="143"/>
        <v>-</v>
      </c>
      <c r="H2294" s="54" t="str">
        <f t="shared" si="144"/>
        <v>请在此位置填入税率</v>
      </c>
    </row>
    <row r="2295" s="40" customFormat="1" spans="1:8">
      <c r="A2295" s="41"/>
      <c r="B2295" s="41"/>
      <c r="C2295" s="41"/>
      <c r="D2295" s="49" t="str">
        <f>IFERROR(VLOOKUP($C2295,商品分类目录查找!$A:$B,2,0),"-")</f>
        <v>-</v>
      </c>
      <c r="E2295" s="56" t="str">
        <f t="shared" si="141"/>
        <v>-</v>
      </c>
      <c r="F2295" s="49" t="str">
        <f t="shared" si="142"/>
        <v>-</v>
      </c>
      <c r="G2295" s="49" t="str">
        <f t="shared" si="143"/>
        <v>-</v>
      </c>
      <c r="H2295" s="54" t="str">
        <f t="shared" si="144"/>
        <v>请在此位置填入税率</v>
      </c>
    </row>
    <row r="2296" s="40" customFormat="1" spans="1:8">
      <c r="A2296" s="41"/>
      <c r="B2296" s="41"/>
      <c r="C2296" s="41"/>
      <c r="D2296" s="49" t="str">
        <f>IFERROR(VLOOKUP($C2296,商品分类目录查找!$A:$B,2,0),"-")</f>
        <v>-</v>
      </c>
      <c r="E2296" s="56" t="str">
        <f t="shared" si="141"/>
        <v>-</v>
      </c>
      <c r="F2296" s="49" t="str">
        <f t="shared" si="142"/>
        <v>-</v>
      </c>
      <c r="G2296" s="49" t="str">
        <f t="shared" si="143"/>
        <v>-</v>
      </c>
      <c r="H2296" s="54" t="str">
        <f t="shared" si="144"/>
        <v>请在此位置填入税率</v>
      </c>
    </row>
    <row r="2297" s="40" customFormat="1" spans="1:8">
      <c r="A2297" s="41"/>
      <c r="B2297" s="41"/>
      <c r="C2297" s="41"/>
      <c r="D2297" s="49" t="str">
        <f>IFERROR(VLOOKUP($C2297,商品分类目录查找!$A:$B,2,0),"-")</f>
        <v>-</v>
      </c>
      <c r="E2297" s="56" t="str">
        <f t="shared" si="141"/>
        <v>-</v>
      </c>
      <c r="F2297" s="49" t="str">
        <f t="shared" si="142"/>
        <v>-</v>
      </c>
      <c r="G2297" s="49" t="str">
        <f t="shared" si="143"/>
        <v>-</v>
      </c>
      <c r="H2297" s="54" t="str">
        <f t="shared" si="144"/>
        <v>请在此位置填入税率</v>
      </c>
    </row>
    <row r="2298" s="40" customFormat="1" spans="1:8">
      <c r="A2298" s="41"/>
      <c r="B2298" s="41"/>
      <c r="C2298" s="41"/>
      <c r="D2298" s="49" t="str">
        <f>IFERROR(VLOOKUP($C2298,商品分类目录查找!$A:$B,2,0),"-")</f>
        <v>-</v>
      </c>
      <c r="E2298" s="56" t="str">
        <f t="shared" si="141"/>
        <v>-</v>
      </c>
      <c r="F2298" s="49" t="str">
        <f t="shared" si="142"/>
        <v>-</v>
      </c>
      <c r="G2298" s="49" t="str">
        <f t="shared" si="143"/>
        <v>-</v>
      </c>
      <c r="H2298" s="54" t="str">
        <f t="shared" si="144"/>
        <v>请在此位置填入税率</v>
      </c>
    </row>
    <row r="2299" s="40" customFormat="1" spans="1:8">
      <c r="A2299" s="41"/>
      <c r="B2299" s="41"/>
      <c r="C2299" s="41"/>
      <c r="D2299" s="49" t="str">
        <f>IFERROR(VLOOKUP($C2299,商品分类目录查找!$A:$B,2,0),"-")</f>
        <v>-</v>
      </c>
      <c r="E2299" s="56" t="str">
        <f t="shared" si="141"/>
        <v>-</v>
      </c>
      <c r="F2299" s="49" t="str">
        <f t="shared" si="142"/>
        <v>-</v>
      </c>
      <c r="G2299" s="49" t="str">
        <f t="shared" si="143"/>
        <v>-</v>
      </c>
      <c r="H2299" s="54" t="str">
        <f t="shared" si="144"/>
        <v>请在此位置填入税率</v>
      </c>
    </row>
    <row r="2300" s="40" customFormat="1" spans="1:8">
      <c r="A2300" s="41"/>
      <c r="B2300" s="41"/>
      <c r="C2300" s="41"/>
      <c r="D2300" s="49" t="str">
        <f>IFERROR(VLOOKUP($C2300,商品分类目录查找!$A:$B,2,0),"-")</f>
        <v>-</v>
      </c>
      <c r="E2300" s="56" t="str">
        <f t="shared" si="141"/>
        <v>-</v>
      </c>
      <c r="F2300" s="49" t="str">
        <f t="shared" si="142"/>
        <v>-</v>
      </c>
      <c r="G2300" s="49" t="str">
        <f t="shared" si="143"/>
        <v>-</v>
      </c>
      <c r="H2300" s="54" t="str">
        <f t="shared" si="144"/>
        <v>请在此位置填入税率</v>
      </c>
    </row>
    <row r="2301" s="40" customFormat="1" spans="1:8">
      <c r="A2301" s="41"/>
      <c r="B2301" s="41"/>
      <c r="C2301" s="41"/>
      <c r="D2301" s="49" t="str">
        <f>IFERROR(VLOOKUP($C2301,商品分类目录查找!$A:$B,2,0),"-")</f>
        <v>-</v>
      </c>
      <c r="E2301" s="56" t="str">
        <f t="shared" si="141"/>
        <v>-</v>
      </c>
      <c r="F2301" s="49" t="str">
        <f t="shared" si="142"/>
        <v>-</v>
      </c>
      <c r="G2301" s="49" t="str">
        <f t="shared" si="143"/>
        <v>-</v>
      </c>
      <c r="H2301" s="54" t="str">
        <f t="shared" si="144"/>
        <v>请在此位置填入税率</v>
      </c>
    </row>
    <row r="2302" s="40" customFormat="1" spans="1:8">
      <c r="A2302" s="41"/>
      <c r="B2302" s="41"/>
      <c r="C2302" s="41"/>
      <c r="D2302" s="49" t="str">
        <f>IFERROR(VLOOKUP($C2302,商品分类目录查找!$A:$B,2,0),"-")</f>
        <v>-</v>
      </c>
      <c r="E2302" s="56" t="str">
        <f t="shared" si="141"/>
        <v>-</v>
      </c>
      <c r="F2302" s="49" t="str">
        <f t="shared" si="142"/>
        <v>-</v>
      </c>
      <c r="G2302" s="49" t="str">
        <f t="shared" si="143"/>
        <v>-</v>
      </c>
      <c r="H2302" s="54" t="str">
        <f t="shared" si="144"/>
        <v>请在此位置填入税率</v>
      </c>
    </row>
    <row r="2303" s="40" customFormat="1" spans="1:8">
      <c r="A2303" s="41"/>
      <c r="B2303" s="41"/>
      <c r="C2303" s="41"/>
      <c r="D2303" s="49" t="str">
        <f>IFERROR(VLOOKUP($C2303,商品分类目录查找!$A:$B,2,0),"-")</f>
        <v>-</v>
      </c>
      <c r="E2303" s="56" t="str">
        <f t="shared" si="141"/>
        <v>-</v>
      </c>
      <c r="F2303" s="49" t="str">
        <f t="shared" si="142"/>
        <v>-</v>
      </c>
      <c r="G2303" s="49" t="str">
        <f t="shared" si="143"/>
        <v>-</v>
      </c>
      <c r="H2303" s="54" t="str">
        <f t="shared" si="144"/>
        <v>请在此位置填入税率</v>
      </c>
    </row>
    <row r="2304" s="40" customFormat="1" spans="1:8">
      <c r="A2304" s="41"/>
      <c r="B2304" s="41"/>
      <c r="C2304" s="41"/>
      <c r="D2304" s="49" t="str">
        <f>IFERROR(VLOOKUP($C2304,商品分类目录查找!$A:$B,2,0),"-")</f>
        <v>-</v>
      </c>
      <c r="E2304" s="56" t="str">
        <f t="shared" si="141"/>
        <v>-</v>
      </c>
      <c r="F2304" s="49" t="str">
        <f t="shared" si="142"/>
        <v>-</v>
      </c>
      <c r="G2304" s="49" t="str">
        <f t="shared" si="143"/>
        <v>-</v>
      </c>
      <c r="H2304" s="54" t="str">
        <f t="shared" si="144"/>
        <v>请在此位置填入税率</v>
      </c>
    </row>
    <row r="2305" s="40" customFormat="1" spans="1:8">
      <c r="A2305" s="41"/>
      <c r="B2305" s="41"/>
      <c r="C2305" s="41"/>
      <c r="D2305" s="49" t="str">
        <f>IFERROR(VLOOKUP($C2305,商品分类目录查找!$A:$B,2,0),"-")</f>
        <v>-</v>
      </c>
      <c r="E2305" s="56" t="str">
        <f t="shared" si="141"/>
        <v>-</v>
      </c>
      <c r="F2305" s="49" t="str">
        <f t="shared" si="142"/>
        <v>-</v>
      </c>
      <c r="G2305" s="49" t="str">
        <f t="shared" si="143"/>
        <v>-</v>
      </c>
      <c r="H2305" s="54" t="str">
        <f t="shared" si="144"/>
        <v>请在此位置填入税率</v>
      </c>
    </row>
    <row r="2306" s="40" customFormat="1" spans="1:8">
      <c r="A2306" s="41"/>
      <c r="B2306" s="41"/>
      <c r="C2306" s="41"/>
      <c r="D2306" s="49" t="str">
        <f>IFERROR(VLOOKUP($C2306,商品分类目录查找!$A:$B,2,0),"-")</f>
        <v>-</v>
      </c>
      <c r="E2306" s="56" t="str">
        <f t="shared" ref="E2306:E2369" si="145">LEFT(D2306,4)</f>
        <v>-</v>
      </c>
      <c r="F2306" s="49" t="str">
        <f t="shared" ref="F2306:F2369" si="146">LEFT($D2306,3)</f>
        <v>-</v>
      </c>
      <c r="G2306" s="49" t="str">
        <f t="shared" ref="G2306:G2369" si="147">LEFT($D2306,2)</f>
        <v>-</v>
      </c>
      <c r="H2306" s="54" t="str">
        <f t="shared" si="144"/>
        <v>请在此位置填入税率</v>
      </c>
    </row>
    <row r="2307" s="40" customFormat="1" spans="1:8">
      <c r="A2307" s="41"/>
      <c r="B2307" s="41"/>
      <c r="C2307" s="41"/>
      <c r="D2307" s="49" t="str">
        <f>IFERROR(VLOOKUP($C2307,商品分类目录查找!$A:$B,2,0),"-")</f>
        <v>-</v>
      </c>
      <c r="E2307" s="56" t="str">
        <f t="shared" si="145"/>
        <v>-</v>
      </c>
      <c r="F2307" s="49" t="str">
        <f t="shared" si="146"/>
        <v>-</v>
      </c>
      <c r="G2307" s="49" t="str">
        <f t="shared" si="147"/>
        <v>-</v>
      </c>
      <c r="H2307" s="54" t="str">
        <f t="shared" si="144"/>
        <v>请在此位置填入税率</v>
      </c>
    </row>
    <row r="2308" s="40" customFormat="1" spans="1:8">
      <c r="A2308" s="41"/>
      <c r="B2308" s="41"/>
      <c r="C2308" s="41"/>
      <c r="D2308" s="49" t="str">
        <f>IFERROR(VLOOKUP($C2308,商品分类目录查找!$A:$B,2,0),"-")</f>
        <v>-</v>
      </c>
      <c r="E2308" s="56" t="str">
        <f t="shared" si="145"/>
        <v>-</v>
      </c>
      <c r="F2308" s="49" t="str">
        <f t="shared" si="146"/>
        <v>-</v>
      </c>
      <c r="G2308" s="49" t="str">
        <f t="shared" si="147"/>
        <v>-</v>
      </c>
      <c r="H2308" s="54" t="str">
        <f t="shared" si="144"/>
        <v>请在此位置填入税率</v>
      </c>
    </row>
    <row r="2309" s="40" customFormat="1" spans="1:8">
      <c r="A2309" s="41"/>
      <c r="B2309" s="41"/>
      <c r="C2309" s="41"/>
      <c r="D2309" s="49" t="str">
        <f>IFERROR(VLOOKUP($C2309,商品分类目录查找!$A:$B,2,0),"-")</f>
        <v>-</v>
      </c>
      <c r="E2309" s="56" t="str">
        <f t="shared" si="145"/>
        <v>-</v>
      </c>
      <c r="F2309" s="49" t="str">
        <f t="shared" si="146"/>
        <v>-</v>
      </c>
      <c r="G2309" s="49" t="str">
        <f t="shared" si="147"/>
        <v>-</v>
      </c>
      <c r="H2309" s="54" t="str">
        <f t="shared" si="144"/>
        <v>请在此位置填入税率</v>
      </c>
    </row>
    <row r="2310" s="40" customFormat="1" spans="1:8">
      <c r="A2310" s="41"/>
      <c r="B2310" s="41"/>
      <c r="C2310" s="41"/>
      <c r="D2310" s="49" t="str">
        <f>IFERROR(VLOOKUP($C2310,商品分类目录查找!$A:$B,2,0),"-")</f>
        <v>-</v>
      </c>
      <c r="E2310" s="56" t="str">
        <f t="shared" si="145"/>
        <v>-</v>
      </c>
      <c r="F2310" s="49" t="str">
        <f t="shared" si="146"/>
        <v>-</v>
      </c>
      <c r="G2310" s="49" t="str">
        <f t="shared" si="147"/>
        <v>-</v>
      </c>
      <c r="H2310" s="54" t="str">
        <f t="shared" si="144"/>
        <v>请在此位置填入税率</v>
      </c>
    </row>
    <row r="2311" s="40" customFormat="1" spans="1:8">
      <c r="A2311" s="41"/>
      <c r="B2311" s="41"/>
      <c r="C2311" s="41"/>
      <c r="D2311" s="49" t="str">
        <f>IFERROR(VLOOKUP($C2311,商品分类目录查找!$A:$B,2,0),"-")</f>
        <v>-</v>
      </c>
      <c r="E2311" s="56" t="str">
        <f t="shared" si="145"/>
        <v>-</v>
      </c>
      <c r="F2311" s="49" t="str">
        <f t="shared" si="146"/>
        <v>-</v>
      </c>
      <c r="G2311" s="49" t="str">
        <f t="shared" si="147"/>
        <v>-</v>
      </c>
      <c r="H2311" s="54" t="str">
        <f t="shared" si="144"/>
        <v>请在此位置填入税率</v>
      </c>
    </row>
    <row r="2312" s="40" customFormat="1" spans="1:8">
      <c r="A2312" s="41"/>
      <c r="B2312" s="41"/>
      <c r="C2312" s="41"/>
      <c r="D2312" s="49" t="str">
        <f>IFERROR(VLOOKUP($C2312,商品分类目录查找!$A:$B,2,0),"-")</f>
        <v>-</v>
      </c>
      <c r="E2312" s="56" t="str">
        <f t="shared" si="145"/>
        <v>-</v>
      </c>
      <c r="F2312" s="49" t="str">
        <f t="shared" si="146"/>
        <v>-</v>
      </c>
      <c r="G2312" s="49" t="str">
        <f t="shared" si="147"/>
        <v>-</v>
      </c>
      <c r="H2312" s="54" t="str">
        <f t="shared" si="144"/>
        <v>请在此位置填入税率</v>
      </c>
    </row>
    <row r="2313" s="40" customFormat="1" spans="1:8">
      <c r="A2313" s="41"/>
      <c r="B2313" s="41"/>
      <c r="C2313" s="41"/>
      <c r="D2313" s="49" t="str">
        <f>IFERROR(VLOOKUP($C2313,商品分类目录查找!$A:$B,2,0),"-")</f>
        <v>-</v>
      </c>
      <c r="E2313" s="56" t="str">
        <f t="shared" si="145"/>
        <v>-</v>
      </c>
      <c r="F2313" s="49" t="str">
        <f t="shared" si="146"/>
        <v>-</v>
      </c>
      <c r="G2313" s="49" t="str">
        <f t="shared" si="147"/>
        <v>-</v>
      </c>
      <c r="H2313" s="54" t="str">
        <f t="shared" si="144"/>
        <v>请在此位置填入税率</v>
      </c>
    </row>
    <row r="2314" s="40" customFormat="1" spans="1:8">
      <c r="A2314" s="41"/>
      <c r="B2314" s="41"/>
      <c r="C2314" s="41"/>
      <c r="D2314" s="49" t="str">
        <f>IFERROR(VLOOKUP($C2314,商品分类目录查找!$A:$B,2,0),"-")</f>
        <v>-</v>
      </c>
      <c r="E2314" s="56" t="str">
        <f t="shared" si="145"/>
        <v>-</v>
      </c>
      <c r="F2314" s="49" t="str">
        <f t="shared" si="146"/>
        <v>-</v>
      </c>
      <c r="G2314" s="49" t="str">
        <f t="shared" si="147"/>
        <v>-</v>
      </c>
      <c r="H2314" s="54" t="str">
        <f t="shared" si="144"/>
        <v>请在此位置填入税率</v>
      </c>
    </row>
    <row r="2315" s="40" customFormat="1" spans="1:8">
      <c r="A2315" s="41"/>
      <c r="B2315" s="41"/>
      <c r="C2315" s="41"/>
      <c r="D2315" s="49" t="str">
        <f>IFERROR(VLOOKUP($C2315,商品分类目录查找!$A:$B,2,0),"-")</f>
        <v>-</v>
      </c>
      <c r="E2315" s="56" t="str">
        <f t="shared" si="145"/>
        <v>-</v>
      </c>
      <c r="F2315" s="49" t="str">
        <f t="shared" si="146"/>
        <v>-</v>
      </c>
      <c r="G2315" s="49" t="str">
        <f t="shared" si="147"/>
        <v>-</v>
      </c>
      <c r="H2315" s="54" t="str">
        <f t="shared" si="144"/>
        <v>请在此位置填入税率</v>
      </c>
    </row>
    <row r="2316" s="40" customFormat="1" spans="1:8">
      <c r="A2316" s="41"/>
      <c r="B2316" s="41"/>
      <c r="C2316" s="41"/>
      <c r="D2316" s="49" t="str">
        <f>IFERROR(VLOOKUP($C2316,商品分类目录查找!$A:$B,2,0),"-")</f>
        <v>-</v>
      </c>
      <c r="E2316" s="56" t="str">
        <f t="shared" si="145"/>
        <v>-</v>
      </c>
      <c r="F2316" s="49" t="str">
        <f t="shared" si="146"/>
        <v>-</v>
      </c>
      <c r="G2316" s="49" t="str">
        <f t="shared" si="147"/>
        <v>-</v>
      </c>
      <c r="H2316" s="54" t="str">
        <f t="shared" si="144"/>
        <v>请在此位置填入税率</v>
      </c>
    </row>
    <row r="2317" s="40" customFormat="1" spans="1:8">
      <c r="A2317" s="41"/>
      <c r="B2317" s="41"/>
      <c r="C2317" s="41"/>
      <c r="D2317" s="49" t="str">
        <f>IFERROR(VLOOKUP($C2317,商品分类目录查找!$A:$B,2,0),"-")</f>
        <v>-</v>
      </c>
      <c r="E2317" s="56" t="str">
        <f t="shared" si="145"/>
        <v>-</v>
      </c>
      <c r="F2317" s="49" t="str">
        <f t="shared" si="146"/>
        <v>-</v>
      </c>
      <c r="G2317" s="49" t="str">
        <f t="shared" si="147"/>
        <v>-</v>
      </c>
      <c r="H2317" s="54" t="str">
        <f t="shared" si="144"/>
        <v>请在此位置填入税率</v>
      </c>
    </row>
    <row r="2318" s="40" customFormat="1" spans="1:8">
      <c r="A2318" s="41"/>
      <c r="B2318" s="41"/>
      <c r="C2318" s="41"/>
      <c r="D2318" s="49" t="str">
        <f>IFERROR(VLOOKUP($C2318,商品分类目录查找!$A:$B,2,0),"-")</f>
        <v>-</v>
      </c>
      <c r="E2318" s="56" t="str">
        <f t="shared" si="145"/>
        <v>-</v>
      </c>
      <c r="F2318" s="49" t="str">
        <f t="shared" si="146"/>
        <v>-</v>
      </c>
      <c r="G2318" s="49" t="str">
        <f t="shared" si="147"/>
        <v>-</v>
      </c>
      <c r="H2318" s="54" t="str">
        <f t="shared" si="144"/>
        <v>请在此位置填入税率</v>
      </c>
    </row>
    <row r="2319" s="40" customFormat="1" spans="1:8">
      <c r="A2319" s="41"/>
      <c r="B2319" s="41"/>
      <c r="C2319" s="41"/>
      <c r="D2319" s="49" t="str">
        <f>IFERROR(VLOOKUP($C2319,商品分类目录查找!$A:$B,2,0),"-")</f>
        <v>-</v>
      </c>
      <c r="E2319" s="56" t="str">
        <f t="shared" si="145"/>
        <v>-</v>
      </c>
      <c r="F2319" s="49" t="str">
        <f t="shared" si="146"/>
        <v>-</v>
      </c>
      <c r="G2319" s="49" t="str">
        <f t="shared" si="147"/>
        <v>-</v>
      </c>
      <c r="H2319" s="54" t="str">
        <f t="shared" ref="H2319:H2382" si="148">IF(B2319="","请在此位置填入税率","-")</f>
        <v>请在此位置填入税率</v>
      </c>
    </row>
    <row r="2320" s="40" customFormat="1" spans="1:8">
      <c r="A2320" s="41"/>
      <c r="B2320" s="41"/>
      <c r="C2320" s="41"/>
      <c r="D2320" s="49" t="str">
        <f>IFERROR(VLOOKUP($C2320,商品分类目录查找!$A:$B,2,0),"-")</f>
        <v>-</v>
      </c>
      <c r="E2320" s="56" t="str">
        <f t="shared" si="145"/>
        <v>-</v>
      </c>
      <c r="F2320" s="49" t="str">
        <f t="shared" si="146"/>
        <v>-</v>
      </c>
      <c r="G2320" s="49" t="str">
        <f t="shared" si="147"/>
        <v>-</v>
      </c>
      <c r="H2320" s="54" t="str">
        <f t="shared" si="148"/>
        <v>请在此位置填入税率</v>
      </c>
    </row>
    <row r="2321" s="40" customFormat="1" spans="1:8">
      <c r="A2321" s="41"/>
      <c r="B2321" s="41"/>
      <c r="C2321" s="41"/>
      <c r="D2321" s="49" t="str">
        <f>IFERROR(VLOOKUP($C2321,商品分类目录查找!$A:$B,2,0),"-")</f>
        <v>-</v>
      </c>
      <c r="E2321" s="56" t="str">
        <f t="shared" si="145"/>
        <v>-</v>
      </c>
      <c r="F2321" s="49" t="str">
        <f t="shared" si="146"/>
        <v>-</v>
      </c>
      <c r="G2321" s="49" t="str">
        <f t="shared" si="147"/>
        <v>-</v>
      </c>
      <c r="H2321" s="54" t="str">
        <f t="shared" si="148"/>
        <v>请在此位置填入税率</v>
      </c>
    </row>
    <row r="2322" s="40" customFormat="1" spans="1:8">
      <c r="A2322" s="41"/>
      <c r="B2322" s="41"/>
      <c r="C2322" s="41"/>
      <c r="D2322" s="49" t="str">
        <f>IFERROR(VLOOKUP($C2322,商品分类目录查找!$A:$B,2,0),"-")</f>
        <v>-</v>
      </c>
      <c r="E2322" s="56" t="str">
        <f t="shared" si="145"/>
        <v>-</v>
      </c>
      <c r="F2322" s="49" t="str">
        <f t="shared" si="146"/>
        <v>-</v>
      </c>
      <c r="G2322" s="49" t="str">
        <f t="shared" si="147"/>
        <v>-</v>
      </c>
      <c r="H2322" s="54" t="str">
        <f t="shared" si="148"/>
        <v>请在此位置填入税率</v>
      </c>
    </row>
    <row r="2323" s="40" customFormat="1" spans="1:8">
      <c r="A2323" s="41"/>
      <c r="B2323" s="41"/>
      <c r="C2323" s="41"/>
      <c r="D2323" s="49" t="str">
        <f>IFERROR(VLOOKUP($C2323,商品分类目录查找!$A:$B,2,0),"-")</f>
        <v>-</v>
      </c>
      <c r="E2323" s="56" t="str">
        <f t="shared" si="145"/>
        <v>-</v>
      </c>
      <c r="F2323" s="49" t="str">
        <f t="shared" si="146"/>
        <v>-</v>
      </c>
      <c r="G2323" s="49" t="str">
        <f t="shared" si="147"/>
        <v>-</v>
      </c>
      <c r="H2323" s="54" t="str">
        <f t="shared" si="148"/>
        <v>请在此位置填入税率</v>
      </c>
    </row>
    <row r="2324" s="40" customFormat="1" spans="1:8">
      <c r="A2324" s="41"/>
      <c r="B2324" s="41"/>
      <c r="C2324" s="41"/>
      <c r="D2324" s="49" t="str">
        <f>IFERROR(VLOOKUP($C2324,商品分类目录查找!$A:$B,2,0),"-")</f>
        <v>-</v>
      </c>
      <c r="E2324" s="56" t="str">
        <f t="shared" si="145"/>
        <v>-</v>
      </c>
      <c r="F2324" s="49" t="str">
        <f t="shared" si="146"/>
        <v>-</v>
      </c>
      <c r="G2324" s="49" t="str">
        <f t="shared" si="147"/>
        <v>-</v>
      </c>
      <c r="H2324" s="54" t="str">
        <f t="shared" si="148"/>
        <v>请在此位置填入税率</v>
      </c>
    </row>
    <row r="2325" s="40" customFormat="1" spans="1:8">
      <c r="A2325" s="41"/>
      <c r="B2325" s="41"/>
      <c r="C2325" s="41"/>
      <c r="D2325" s="49" t="str">
        <f>IFERROR(VLOOKUP($C2325,商品分类目录查找!$A:$B,2,0),"-")</f>
        <v>-</v>
      </c>
      <c r="E2325" s="56" t="str">
        <f t="shared" si="145"/>
        <v>-</v>
      </c>
      <c r="F2325" s="49" t="str">
        <f t="shared" si="146"/>
        <v>-</v>
      </c>
      <c r="G2325" s="49" t="str">
        <f t="shared" si="147"/>
        <v>-</v>
      </c>
      <c r="H2325" s="54" t="str">
        <f t="shared" si="148"/>
        <v>请在此位置填入税率</v>
      </c>
    </row>
    <row r="2326" s="40" customFormat="1" spans="1:8">
      <c r="A2326" s="41"/>
      <c r="B2326" s="41"/>
      <c r="C2326" s="41"/>
      <c r="D2326" s="49" t="str">
        <f>IFERROR(VLOOKUP($C2326,商品分类目录查找!$A:$B,2,0),"-")</f>
        <v>-</v>
      </c>
      <c r="E2326" s="56" t="str">
        <f t="shared" si="145"/>
        <v>-</v>
      </c>
      <c r="F2326" s="49" t="str">
        <f t="shared" si="146"/>
        <v>-</v>
      </c>
      <c r="G2326" s="49" t="str">
        <f t="shared" si="147"/>
        <v>-</v>
      </c>
      <c r="H2326" s="54" t="str">
        <f t="shared" si="148"/>
        <v>请在此位置填入税率</v>
      </c>
    </row>
    <row r="2327" s="40" customFormat="1" spans="1:8">
      <c r="A2327" s="41"/>
      <c r="B2327" s="41"/>
      <c r="C2327" s="41"/>
      <c r="D2327" s="49" t="str">
        <f>IFERROR(VLOOKUP($C2327,商品分类目录查找!$A:$B,2,0),"-")</f>
        <v>-</v>
      </c>
      <c r="E2327" s="56" t="str">
        <f t="shared" si="145"/>
        <v>-</v>
      </c>
      <c r="F2327" s="49" t="str">
        <f t="shared" si="146"/>
        <v>-</v>
      </c>
      <c r="G2327" s="49" t="str">
        <f t="shared" si="147"/>
        <v>-</v>
      </c>
      <c r="H2327" s="54" t="str">
        <f t="shared" si="148"/>
        <v>请在此位置填入税率</v>
      </c>
    </row>
    <row r="2328" s="40" customFormat="1" spans="1:8">
      <c r="A2328" s="41"/>
      <c r="B2328" s="41"/>
      <c r="C2328" s="41"/>
      <c r="D2328" s="49" t="str">
        <f>IFERROR(VLOOKUP($C2328,商品分类目录查找!$A:$B,2,0),"-")</f>
        <v>-</v>
      </c>
      <c r="E2328" s="56" t="str">
        <f t="shared" si="145"/>
        <v>-</v>
      </c>
      <c r="F2328" s="49" t="str">
        <f t="shared" si="146"/>
        <v>-</v>
      </c>
      <c r="G2328" s="49" t="str">
        <f t="shared" si="147"/>
        <v>-</v>
      </c>
      <c r="H2328" s="54" t="str">
        <f t="shared" si="148"/>
        <v>请在此位置填入税率</v>
      </c>
    </row>
    <row r="2329" s="40" customFormat="1" spans="1:8">
      <c r="A2329" s="41"/>
      <c r="B2329" s="41"/>
      <c r="C2329" s="41"/>
      <c r="D2329" s="49" t="str">
        <f>IFERROR(VLOOKUP($C2329,商品分类目录查找!$A:$B,2,0),"-")</f>
        <v>-</v>
      </c>
      <c r="E2329" s="56" t="str">
        <f t="shared" si="145"/>
        <v>-</v>
      </c>
      <c r="F2329" s="49" t="str">
        <f t="shared" si="146"/>
        <v>-</v>
      </c>
      <c r="G2329" s="49" t="str">
        <f t="shared" si="147"/>
        <v>-</v>
      </c>
      <c r="H2329" s="54" t="str">
        <f t="shared" si="148"/>
        <v>请在此位置填入税率</v>
      </c>
    </row>
    <row r="2330" s="40" customFormat="1" spans="1:8">
      <c r="A2330" s="41"/>
      <c r="B2330" s="41"/>
      <c r="C2330" s="41"/>
      <c r="D2330" s="49" t="str">
        <f>IFERROR(VLOOKUP($C2330,商品分类目录查找!$A:$B,2,0),"-")</f>
        <v>-</v>
      </c>
      <c r="E2330" s="56" t="str">
        <f t="shared" si="145"/>
        <v>-</v>
      </c>
      <c r="F2330" s="49" t="str">
        <f t="shared" si="146"/>
        <v>-</v>
      </c>
      <c r="G2330" s="49" t="str">
        <f t="shared" si="147"/>
        <v>-</v>
      </c>
      <c r="H2330" s="54" t="str">
        <f t="shared" si="148"/>
        <v>请在此位置填入税率</v>
      </c>
    </row>
    <row r="2331" s="40" customFormat="1" spans="1:8">
      <c r="A2331" s="41"/>
      <c r="B2331" s="41"/>
      <c r="C2331" s="41"/>
      <c r="D2331" s="49" t="str">
        <f>IFERROR(VLOOKUP($C2331,商品分类目录查找!$A:$B,2,0),"-")</f>
        <v>-</v>
      </c>
      <c r="E2331" s="56" t="str">
        <f t="shared" si="145"/>
        <v>-</v>
      </c>
      <c r="F2331" s="49" t="str">
        <f t="shared" si="146"/>
        <v>-</v>
      </c>
      <c r="G2331" s="49" t="str">
        <f t="shared" si="147"/>
        <v>-</v>
      </c>
      <c r="H2331" s="54" t="str">
        <f t="shared" si="148"/>
        <v>请在此位置填入税率</v>
      </c>
    </row>
    <row r="2332" s="40" customFormat="1" spans="1:8">
      <c r="A2332" s="41"/>
      <c r="B2332" s="41"/>
      <c r="C2332" s="41"/>
      <c r="D2332" s="49" t="str">
        <f>IFERROR(VLOOKUP($C2332,商品分类目录查找!$A:$B,2,0),"-")</f>
        <v>-</v>
      </c>
      <c r="E2332" s="56" t="str">
        <f t="shared" si="145"/>
        <v>-</v>
      </c>
      <c r="F2332" s="49" t="str">
        <f t="shared" si="146"/>
        <v>-</v>
      </c>
      <c r="G2332" s="49" t="str">
        <f t="shared" si="147"/>
        <v>-</v>
      </c>
      <c r="H2332" s="54" t="str">
        <f t="shared" si="148"/>
        <v>请在此位置填入税率</v>
      </c>
    </row>
    <row r="2333" s="40" customFormat="1" spans="1:8">
      <c r="A2333" s="41"/>
      <c r="B2333" s="41"/>
      <c r="C2333" s="41"/>
      <c r="D2333" s="49" t="str">
        <f>IFERROR(VLOOKUP($C2333,商品分类目录查找!$A:$B,2,0),"-")</f>
        <v>-</v>
      </c>
      <c r="E2333" s="56" t="str">
        <f t="shared" si="145"/>
        <v>-</v>
      </c>
      <c r="F2333" s="49" t="str">
        <f t="shared" si="146"/>
        <v>-</v>
      </c>
      <c r="G2333" s="49" t="str">
        <f t="shared" si="147"/>
        <v>-</v>
      </c>
      <c r="H2333" s="54" t="str">
        <f t="shared" si="148"/>
        <v>请在此位置填入税率</v>
      </c>
    </row>
    <row r="2334" s="40" customFormat="1" spans="1:8">
      <c r="A2334" s="41"/>
      <c r="B2334" s="41"/>
      <c r="C2334" s="41"/>
      <c r="D2334" s="49" t="str">
        <f>IFERROR(VLOOKUP($C2334,商品分类目录查找!$A:$B,2,0),"-")</f>
        <v>-</v>
      </c>
      <c r="E2334" s="56" t="str">
        <f t="shared" si="145"/>
        <v>-</v>
      </c>
      <c r="F2334" s="49" t="str">
        <f t="shared" si="146"/>
        <v>-</v>
      </c>
      <c r="G2334" s="49" t="str">
        <f t="shared" si="147"/>
        <v>-</v>
      </c>
      <c r="H2334" s="54" t="str">
        <f t="shared" si="148"/>
        <v>请在此位置填入税率</v>
      </c>
    </row>
    <row r="2335" s="40" customFormat="1" spans="1:8">
      <c r="A2335" s="41"/>
      <c r="B2335" s="41"/>
      <c r="C2335" s="41"/>
      <c r="D2335" s="49" t="str">
        <f>IFERROR(VLOOKUP($C2335,商品分类目录查找!$A:$B,2,0),"-")</f>
        <v>-</v>
      </c>
      <c r="E2335" s="56" t="str">
        <f t="shared" si="145"/>
        <v>-</v>
      </c>
      <c r="F2335" s="49" t="str">
        <f t="shared" si="146"/>
        <v>-</v>
      </c>
      <c r="G2335" s="49" t="str">
        <f t="shared" si="147"/>
        <v>-</v>
      </c>
      <c r="H2335" s="54" t="str">
        <f t="shared" si="148"/>
        <v>请在此位置填入税率</v>
      </c>
    </row>
    <row r="2336" s="40" customFormat="1" spans="1:8">
      <c r="A2336" s="41"/>
      <c r="B2336" s="41"/>
      <c r="C2336" s="41"/>
      <c r="D2336" s="49" t="str">
        <f>IFERROR(VLOOKUP($C2336,商品分类目录查找!$A:$B,2,0),"-")</f>
        <v>-</v>
      </c>
      <c r="E2336" s="56" t="str">
        <f t="shared" si="145"/>
        <v>-</v>
      </c>
      <c r="F2336" s="49" t="str">
        <f t="shared" si="146"/>
        <v>-</v>
      </c>
      <c r="G2336" s="49" t="str">
        <f t="shared" si="147"/>
        <v>-</v>
      </c>
      <c r="H2336" s="54" t="str">
        <f t="shared" si="148"/>
        <v>请在此位置填入税率</v>
      </c>
    </row>
    <row r="2337" s="40" customFormat="1" spans="1:8">
      <c r="A2337" s="41"/>
      <c r="B2337" s="41"/>
      <c r="C2337" s="41"/>
      <c r="D2337" s="49" t="str">
        <f>IFERROR(VLOOKUP($C2337,商品分类目录查找!$A:$B,2,0),"-")</f>
        <v>-</v>
      </c>
      <c r="E2337" s="56" t="str">
        <f t="shared" si="145"/>
        <v>-</v>
      </c>
      <c r="F2337" s="49" t="str">
        <f t="shared" si="146"/>
        <v>-</v>
      </c>
      <c r="G2337" s="49" t="str">
        <f t="shared" si="147"/>
        <v>-</v>
      </c>
      <c r="H2337" s="54" t="str">
        <f t="shared" si="148"/>
        <v>请在此位置填入税率</v>
      </c>
    </row>
    <row r="2338" s="40" customFormat="1" spans="1:8">
      <c r="A2338" s="41"/>
      <c r="B2338" s="41"/>
      <c r="C2338" s="41"/>
      <c r="D2338" s="49" t="str">
        <f>IFERROR(VLOOKUP($C2338,商品分类目录查找!$A:$B,2,0),"-")</f>
        <v>-</v>
      </c>
      <c r="E2338" s="56" t="str">
        <f t="shared" si="145"/>
        <v>-</v>
      </c>
      <c r="F2338" s="49" t="str">
        <f t="shared" si="146"/>
        <v>-</v>
      </c>
      <c r="G2338" s="49" t="str">
        <f t="shared" si="147"/>
        <v>-</v>
      </c>
      <c r="H2338" s="54" t="str">
        <f t="shared" si="148"/>
        <v>请在此位置填入税率</v>
      </c>
    </row>
    <row r="2339" s="40" customFormat="1" spans="1:8">
      <c r="A2339" s="41"/>
      <c r="B2339" s="41"/>
      <c r="C2339" s="41"/>
      <c r="D2339" s="49" t="str">
        <f>IFERROR(VLOOKUP($C2339,商品分类目录查找!$A:$B,2,0),"-")</f>
        <v>-</v>
      </c>
      <c r="E2339" s="56" t="str">
        <f t="shared" si="145"/>
        <v>-</v>
      </c>
      <c r="F2339" s="49" t="str">
        <f t="shared" si="146"/>
        <v>-</v>
      </c>
      <c r="G2339" s="49" t="str">
        <f t="shared" si="147"/>
        <v>-</v>
      </c>
      <c r="H2339" s="54" t="str">
        <f t="shared" si="148"/>
        <v>请在此位置填入税率</v>
      </c>
    </row>
    <row r="2340" s="40" customFormat="1" spans="1:8">
      <c r="A2340" s="41"/>
      <c r="B2340" s="41"/>
      <c r="C2340" s="41"/>
      <c r="D2340" s="49" t="str">
        <f>IFERROR(VLOOKUP($C2340,商品分类目录查找!$A:$B,2,0),"-")</f>
        <v>-</v>
      </c>
      <c r="E2340" s="56" t="str">
        <f t="shared" si="145"/>
        <v>-</v>
      </c>
      <c r="F2340" s="49" t="str">
        <f t="shared" si="146"/>
        <v>-</v>
      </c>
      <c r="G2340" s="49" t="str">
        <f t="shared" si="147"/>
        <v>-</v>
      </c>
      <c r="H2340" s="54" t="str">
        <f t="shared" si="148"/>
        <v>请在此位置填入税率</v>
      </c>
    </row>
    <row r="2341" s="40" customFormat="1" spans="1:8">
      <c r="A2341" s="41"/>
      <c r="B2341" s="41"/>
      <c r="C2341" s="41"/>
      <c r="D2341" s="49" t="str">
        <f>IFERROR(VLOOKUP($C2341,商品分类目录查找!$A:$B,2,0),"-")</f>
        <v>-</v>
      </c>
      <c r="E2341" s="56" t="str">
        <f t="shared" si="145"/>
        <v>-</v>
      </c>
      <c r="F2341" s="49" t="str">
        <f t="shared" si="146"/>
        <v>-</v>
      </c>
      <c r="G2341" s="49" t="str">
        <f t="shared" si="147"/>
        <v>-</v>
      </c>
      <c r="H2341" s="54" t="str">
        <f t="shared" si="148"/>
        <v>请在此位置填入税率</v>
      </c>
    </row>
    <row r="2342" s="40" customFormat="1" spans="1:8">
      <c r="A2342" s="41"/>
      <c r="B2342" s="41"/>
      <c r="C2342" s="41"/>
      <c r="D2342" s="49" t="str">
        <f>IFERROR(VLOOKUP($C2342,商品分类目录查找!$A:$B,2,0),"-")</f>
        <v>-</v>
      </c>
      <c r="E2342" s="56" t="str">
        <f t="shared" si="145"/>
        <v>-</v>
      </c>
      <c r="F2342" s="49" t="str">
        <f t="shared" si="146"/>
        <v>-</v>
      </c>
      <c r="G2342" s="49" t="str">
        <f t="shared" si="147"/>
        <v>-</v>
      </c>
      <c r="H2342" s="54" t="str">
        <f t="shared" si="148"/>
        <v>请在此位置填入税率</v>
      </c>
    </row>
    <row r="2343" s="40" customFormat="1" spans="1:8">
      <c r="A2343" s="41"/>
      <c r="B2343" s="41"/>
      <c r="C2343" s="41"/>
      <c r="D2343" s="49" t="str">
        <f>IFERROR(VLOOKUP($C2343,商品分类目录查找!$A:$B,2,0),"-")</f>
        <v>-</v>
      </c>
      <c r="E2343" s="56" t="str">
        <f t="shared" si="145"/>
        <v>-</v>
      </c>
      <c r="F2343" s="49" t="str">
        <f t="shared" si="146"/>
        <v>-</v>
      </c>
      <c r="G2343" s="49" t="str">
        <f t="shared" si="147"/>
        <v>-</v>
      </c>
      <c r="H2343" s="54" t="str">
        <f t="shared" si="148"/>
        <v>请在此位置填入税率</v>
      </c>
    </row>
    <row r="2344" s="40" customFormat="1" spans="1:8">
      <c r="A2344" s="41"/>
      <c r="B2344" s="41"/>
      <c r="C2344" s="41"/>
      <c r="D2344" s="49" t="str">
        <f>IFERROR(VLOOKUP($C2344,商品分类目录查找!$A:$B,2,0),"-")</f>
        <v>-</v>
      </c>
      <c r="E2344" s="56" t="str">
        <f t="shared" si="145"/>
        <v>-</v>
      </c>
      <c r="F2344" s="49" t="str">
        <f t="shared" si="146"/>
        <v>-</v>
      </c>
      <c r="G2344" s="49" t="str">
        <f t="shared" si="147"/>
        <v>-</v>
      </c>
      <c r="H2344" s="54" t="str">
        <f t="shared" si="148"/>
        <v>请在此位置填入税率</v>
      </c>
    </row>
    <row r="2345" s="40" customFormat="1" spans="1:8">
      <c r="A2345" s="41"/>
      <c r="B2345" s="41"/>
      <c r="C2345" s="41"/>
      <c r="D2345" s="49" t="str">
        <f>IFERROR(VLOOKUP($C2345,商品分类目录查找!$A:$B,2,0),"-")</f>
        <v>-</v>
      </c>
      <c r="E2345" s="56" t="str">
        <f t="shared" si="145"/>
        <v>-</v>
      </c>
      <c r="F2345" s="49" t="str">
        <f t="shared" si="146"/>
        <v>-</v>
      </c>
      <c r="G2345" s="49" t="str">
        <f t="shared" si="147"/>
        <v>-</v>
      </c>
      <c r="H2345" s="54" t="str">
        <f t="shared" si="148"/>
        <v>请在此位置填入税率</v>
      </c>
    </row>
    <row r="2346" s="40" customFormat="1" spans="1:8">
      <c r="A2346" s="41"/>
      <c r="B2346" s="41"/>
      <c r="C2346" s="41"/>
      <c r="D2346" s="49" t="str">
        <f>IFERROR(VLOOKUP($C2346,商品分类目录查找!$A:$B,2,0),"-")</f>
        <v>-</v>
      </c>
      <c r="E2346" s="56" t="str">
        <f t="shared" si="145"/>
        <v>-</v>
      </c>
      <c r="F2346" s="49" t="str">
        <f t="shared" si="146"/>
        <v>-</v>
      </c>
      <c r="G2346" s="49" t="str">
        <f t="shared" si="147"/>
        <v>-</v>
      </c>
      <c r="H2346" s="54" t="str">
        <f t="shared" si="148"/>
        <v>请在此位置填入税率</v>
      </c>
    </row>
    <row r="2347" s="40" customFormat="1" spans="1:8">
      <c r="A2347" s="41"/>
      <c r="B2347" s="41"/>
      <c r="C2347" s="41"/>
      <c r="D2347" s="49" t="str">
        <f>IFERROR(VLOOKUP($C2347,商品分类目录查找!$A:$B,2,0),"-")</f>
        <v>-</v>
      </c>
      <c r="E2347" s="56" t="str">
        <f t="shared" si="145"/>
        <v>-</v>
      </c>
      <c r="F2347" s="49" t="str">
        <f t="shared" si="146"/>
        <v>-</v>
      </c>
      <c r="G2347" s="49" t="str">
        <f t="shared" si="147"/>
        <v>-</v>
      </c>
      <c r="H2347" s="54" t="str">
        <f t="shared" si="148"/>
        <v>请在此位置填入税率</v>
      </c>
    </row>
    <row r="2348" s="40" customFormat="1" spans="1:8">
      <c r="A2348" s="41"/>
      <c r="B2348" s="41"/>
      <c r="C2348" s="41"/>
      <c r="D2348" s="49" t="str">
        <f>IFERROR(VLOOKUP($C2348,商品分类目录查找!$A:$B,2,0),"-")</f>
        <v>-</v>
      </c>
      <c r="E2348" s="56" t="str">
        <f t="shared" si="145"/>
        <v>-</v>
      </c>
      <c r="F2348" s="49" t="str">
        <f t="shared" si="146"/>
        <v>-</v>
      </c>
      <c r="G2348" s="49" t="str">
        <f t="shared" si="147"/>
        <v>-</v>
      </c>
      <c r="H2348" s="54" t="str">
        <f t="shared" si="148"/>
        <v>请在此位置填入税率</v>
      </c>
    </row>
    <row r="2349" s="40" customFormat="1" spans="1:8">
      <c r="A2349" s="41"/>
      <c r="B2349" s="41"/>
      <c r="C2349" s="41"/>
      <c r="D2349" s="49" t="str">
        <f>IFERROR(VLOOKUP($C2349,商品分类目录查找!$A:$B,2,0),"-")</f>
        <v>-</v>
      </c>
      <c r="E2349" s="56" t="str">
        <f t="shared" si="145"/>
        <v>-</v>
      </c>
      <c r="F2349" s="49" t="str">
        <f t="shared" si="146"/>
        <v>-</v>
      </c>
      <c r="G2349" s="49" t="str">
        <f t="shared" si="147"/>
        <v>-</v>
      </c>
      <c r="H2349" s="54" t="str">
        <f t="shared" si="148"/>
        <v>请在此位置填入税率</v>
      </c>
    </row>
    <row r="2350" s="40" customFormat="1" spans="1:8">
      <c r="A2350" s="41"/>
      <c r="B2350" s="41"/>
      <c r="C2350" s="41"/>
      <c r="D2350" s="49" t="str">
        <f>IFERROR(VLOOKUP($C2350,商品分类目录查找!$A:$B,2,0),"-")</f>
        <v>-</v>
      </c>
      <c r="E2350" s="56" t="str">
        <f t="shared" si="145"/>
        <v>-</v>
      </c>
      <c r="F2350" s="49" t="str">
        <f t="shared" si="146"/>
        <v>-</v>
      </c>
      <c r="G2350" s="49" t="str">
        <f t="shared" si="147"/>
        <v>-</v>
      </c>
      <c r="H2350" s="54" t="str">
        <f t="shared" si="148"/>
        <v>请在此位置填入税率</v>
      </c>
    </row>
    <row r="2351" s="40" customFormat="1" spans="1:8">
      <c r="A2351" s="41"/>
      <c r="B2351" s="41"/>
      <c r="C2351" s="41"/>
      <c r="D2351" s="49" t="str">
        <f>IFERROR(VLOOKUP($C2351,商品分类目录查找!$A:$B,2,0),"-")</f>
        <v>-</v>
      </c>
      <c r="E2351" s="56" t="str">
        <f t="shared" si="145"/>
        <v>-</v>
      </c>
      <c r="F2351" s="49" t="str">
        <f t="shared" si="146"/>
        <v>-</v>
      </c>
      <c r="G2351" s="49" t="str">
        <f t="shared" si="147"/>
        <v>-</v>
      </c>
      <c r="H2351" s="54" t="str">
        <f t="shared" si="148"/>
        <v>请在此位置填入税率</v>
      </c>
    </row>
    <row r="2352" s="40" customFormat="1" spans="1:8">
      <c r="A2352" s="41"/>
      <c r="B2352" s="41"/>
      <c r="C2352" s="41"/>
      <c r="D2352" s="49" t="str">
        <f>IFERROR(VLOOKUP($C2352,商品分类目录查找!$A:$B,2,0),"-")</f>
        <v>-</v>
      </c>
      <c r="E2352" s="56" t="str">
        <f t="shared" si="145"/>
        <v>-</v>
      </c>
      <c r="F2352" s="49" t="str">
        <f t="shared" si="146"/>
        <v>-</v>
      </c>
      <c r="G2352" s="49" t="str">
        <f t="shared" si="147"/>
        <v>-</v>
      </c>
      <c r="H2352" s="54" t="str">
        <f t="shared" si="148"/>
        <v>请在此位置填入税率</v>
      </c>
    </row>
    <row r="2353" s="40" customFormat="1" spans="1:8">
      <c r="A2353" s="41"/>
      <c r="B2353" s="41"/>
      <c r="C2353" s="41"/>
      <c r="D2353" s="49" t="str">
        <f>IFERROR(VLOOKUP($C2353,商品分类目录查找!$A:$B,2,0),"-")</f>
        <v>-</v>
      </c>
      <c r="E2353" s="56" t="str">
        <f t="shared" si="145"/>
        <v>-</v>
      </c>
      <c r="F2353" s="49" t="str">
        <f t="shared" si="146"/>
        <v>-</v>
      </c>
      <c r="G2353" s="49" t="str">
        <f t="shared" si="147"/>
        <v>-</v>
      </c>
      <c r="H2353" s="54" t="str">
        <f t="shared" si="148"/>
        <v>请在此位置填入税率</v>
      </c>
    </row>
    <row r="2354" s="40" customFormat="1" spans="1:8">
      <c r="A2354" s="41"/>
      <c r="B2354" s="41"/>
      <c r="C2354" s="41"/>
      <c r="D2354" s="49" t="str">
        <f>IFERROR(VLOOKUP($C2354,商品分类目录查找!$A:$B,2,0),"-")</f>
        <v>-</v>
      </c>
      <c r="E2354" s="56" t="str">
        <f t="shared" si="145"/>
        <v>-</v>
      </c>
      <c r="F2354" s="49" t="str">
        <f t="shared" si="146"/>
        <v>-</v>
      </c>
      <c r="G2354" s="49" t="str">
        <f t="shared" si="147"/>
        <v>-</v>
      </c>
      <c r="H2354" s="54" t="str">
        <f t="shared" si="148"/>
        <v>请在此位置填入税率</v>
      </c>
    </row>
    <row r="2355" s="40" customFormat="1" spans="1:8">
      <c r="A2355" s="41"/>
      <c r="B2355" s="41"/>
      <c r="C2355" s="41"/>
      <c r="D2355" s="49" t="str">
        <f>IFERROR(VLOOKUP($C2355,商品分类目录查找!$A:$B,2,0),"-")</f>
        <v>-</v>
      </c>
      <c r="E2355" s="56" t="str">
        <f t="shared" si="145"/>
        <v>-</v>
      </c>
      <c r="F2355" s="49" t="str">
        <f t="shared" si="146"/>
        <v>-</v>
      </c>
      <c r="G2355" s="49" t="str">
        <f t="shared" si="147"/>
        <v>-</v>
      </c>
      <c r="H2355" s="54" t="str">
        <f t="shared" si="148"/>
        <v>请在此位置填入税率</v>
      </c>
    </row>
    <row r="2356" s="40" customFormat="1" spans="1:8">
      <c r="A2356" s="41"/>
      <c r="B2356" s="41"/>
      <c r="C2356" s="41"/>
      <c r="D2356" s="49" t="str">
        <f>IFERROR(VLOOKUP($C2356,商品分类目录查找!$A:$B,2,0),"-")</f>
        <v>-</v>
      </c>
      <c r="E2356" s="56" t="str">
        <f t="shared" si="145"/>
        <v>-</v>
      </c>
      <c r="F2356" s="49" t="str">
        <f t="shared" si="146"/>
        <v>-</v>
      </c>
      <c r="G2356" s="49" t="str">
        <f t="shared" si="147"/>
        <v>-</v>
      </c>
      <c r="H2356" s="54" t="str">
        <f t="shared" si="148"/>
        <v>请在此位置填入税率</v>
      </c>
    </row>
    <row r="2357" s="40" customFormat="1" spans="1:8">
      <c r="A2357" s="41"/>
      <c r="B2357" s="41"/>
      <c r="C2357" s="41"/>
      <c r="D2357" s="49" t="str">
        <f>IFERROR(VLOOKUP($C2357,商品分类目录查找!$A:$B,2,0),"-")</f>
        <v>-</v>
      </c>
      <c r="E2357" s="56" t="str">
        <f t="shared" si="145"/>
        <v>-</v>
      </c>
      <c r="F2357" s="49" t="str">
        <f t="shared" si="146"/>
        <v>-</v>
      </c>
      <c r="G2357" s="49" t="str">
        <f t="shared" si="147"/>
        <v>-</v>
      </c>
      <c r="H2357" s="54" t="str">
        <f t="shared" si="148"/>
        <v>请在此位置填入税率</v>
      </c>
    </row>
    <row r="2358" s="40" customFormat="1" spans="1:8">
      <c r="A2358" s="41"/>
      <c r="B2358" s="41"/>
      <c r="C2358" s="41"/>
      <c r="D2358" s="49" t="str">
        <f>IFERROR(VLOOKUP($C2358,商品分类目录查找!$A:$B,2,0),"-")</f>
        <v>-</v>
      </c>
      <c r="E2358" s="56" t="str">
        <f t="shared" si="145"/>
        <v>-</v>
      </c>
      <c r="F2358" s="49" t="str">
        <f t="shared" si="146"/>
        <v>-</v>
      </c>
      <c r="G2358" s="49" t="str">
        <f t="shared" si="147"/>
        <v>-</v>
      </c>
      <c r="H2358" s="54" t="str">
        <f t="shared" si="148"/>
        <v>请在此位置填入税率</v>
      </c>
    </row>
    <row r="2359" s="40" customFormat="1" spans="1:8">
      <c r="A2359" s="41"/>
      <c r="B2359" s="41"/>
      <c r="C2359" s="41"/>
      <c r="D2359" s="49" t="str">
        <f>IFERROR(VLOOKUP($C2359,商品分类目录查找!$A:$B,2,0),"-")</f>
        <v>-</v>
      </c>
      <c r="E2359" s="56" t="str">
        <f t="shared" si="145"/>
        <v>-</v>
      </c>
      <c r="F2359" s="49" t="str">
        <f t="shared" si="146"/>
        <v>-</v>
      </c>
      <c r="G2359" s="49" t="str">
        <f t="shared" si="147"/>
        <v>-</v>
      </c>
      <c r="H2359" s="54" t="str">
        <f t="shared" si="148"/>
        <v>请在此位置填入税率</v>
      </c>
    </row>
    <row r="2360" s="40" customFormat="1" spans="1:8">
      <c r="A2360" s="41"/>
      <c r="B2360" s="41"/>
      <c r="C2360" s="41"/>
      <c r="D2360" s="49" t="str">
        <f>IFERROR(VLOOKUP($C2360,商品分类目录查找!$A:$B,2,0),"-")</f>
        <v>-</v>
      </c>
      <c r="E2360" s="56" t="str">
        <f t="shared" si="145"/>
        <v>-</v>
      </c>
      <c r="F2360" s="49" t="str">
        <f t="shared" si="146"/>
        <v>-</v>
      </c>
      <c r="G2360" s="49" t="str">
        <f t="shared" si="147"/>
        <v>-</v>
      </c>
      <c r="H2360" s="54" t="str">
        <f t="shared" si="148"/>
        <v>请在此位置填入税率</v>
      </c>
    </row>
    <row r="2361" s="40" customFormat="1" spans="1:8">
      <c r="A2361" s="41"/>
      <c r="B2361" s="41"/>
      <c r="C2361" s="41"/>
      <c r="D2361" s="49" t="str">
        <f>IFERROR(VLOOKUP($C2361,商品分类目录查找!$A:$B,2,0),"-")</f>
        <v>-</v>
      </c>
      <c r="E2361" s="56" t="str">
        <f t="shared" si="145"/>
        <v>-</v>
      </c>
      <c r="F2361" s="49" t="str">
        <f t="shared" si="146"/>
        <v>-</v>
      </c>
      <c r="G2361" s="49" t="str">
        <f t="shared" si="147"/>
        <v>-</v>
      </c>
      <c r="H2361" s="54" t="str">
        <f t="shared" si="148"/>
        <v>请在此位置填入税率</v>
      </c>
    </row>
    <row r="2362" s="40" customFormat="1" spans="1:8">
      <c r="A2362" s="41"/>
      <c r="B2362" s="41"/>
      <c r="C2362" s="41"/>
      <c r="D2362" s="49" t="str">
        <f>IFERROR(VLOOKUP($C2362,商品分类目录查找!$A:$B,2,0),"-")</f>
        <v>-</v>
      </c>
      <c r="E2362" s="56" t="str">
        <f t="shared" si="145"/>
        <v>-</v>
      </c>
      <c r="F2362" s="49" t="str">
        <f t="shared" si="146"/>
        <v>-</v>
      </c>
      <c r="G2362" s="49" t="str">
        <f t="shared" si="147"/>
        <v>-</v>
      </c>
      <c r="H2362" s="54" t="str">
        <f t="shared" si="148"/>
        <v>请在此位置填入税率</v>
      </c>
    </row>
    <row r="2363" s="40" customFormat="1" spans="1:8">
      <c r="A2363" s="41"/>
      <c r="B2363" s="41"/>
      <c r="C2363" s="41"/>
      <c r="D2363" s="49" t="str">
        <f>IFERROR(VLOOKUP($C2363,商品分类目录查找!$A:$B,2,0),"-")</f>
        <v>-</v>
      </c>
      <c r="E2363" s="56" t="str">
        <f t="shared" si="145"/>
        <v>-</v>
      </c>
      <c r="F2363" s="49" t="str">
        <f t="shared" si="146"/>
        <v>-</v>
      </c>
      <c r="G2363" s="49" t="str">
        <f t="shared" si="147"/>
        <v>-</v>
      </c>
      <c r="H2363" s="54" t="str">
        <f t="shared" si="148"/>
        <v>请在此位置填入税率</v>
      </c>
    </row>
    <row r="2364" s="40" customFormat="1" spans="1:8">
      <c r="A2364" s="41"/>
      <c r="B2364" s="41"/>
      <c r="C2364" s="41"/>
      <c r="D2364" s="49" t="str">
        <f>IFERROR(VLOOKUP($C2364,商品分类目录查找!$A:$B,2,0),"-")</f>
        <v>-</v>
      </c>
      <c r="E2364" s="56" t="str">
        <f t="shared" si="145"/>
        <v>-</v>
      </c>
      <c r="F2364" s="49" t="str">
        <f t="shared" si="146"/>
        <v>-</v>
      </c>
      <c r="G2364" s="49" t="str">
        <f t="shared" si="147"/>
        <v>-</v>
      </c>
      <c r="H2364" s="54" t="str">
        <f t="shared" si="148"/>
        <v>请在此位置填入税率</v>
      </c>
    </row>
    <row r="2365" s="40" customFormat="1" spans="1:8">
      <c r="A2365" s="41"/>
      <c r="B2365" s="41"/>
      <c r="C2365" s="41"/>
      <c r="D2365" s="49" t="str">
        <f>IFERROR(VLOOKUP($C2365,商品分类目录查找!$A:$B,2,0),"-")</f>
        <v>-</v>
      </c>
      <c r="E2365" s="56" t="str">
        <f t="shared" si="145"/>
        <v>-</v>
      </c>
      <c r="F2365" s="49" t="str">
        <f t="shared" si="146"/>
        <v>-</v>
      </c>
      <c r="G2365" s="49" t="str">
        <f t="shared" si="147"/>
        <v>-</v>
      </c>
      <c r="H2365" s="54" t="str">
        <f t="shared" si="148"/>
        <v>请在此位置填入税率</v>
      </c>
    </row>
    <row r="2366" s="40" customFormat="1" spans="1:8">
      <c r="A2366" s="41"/>
      <c r="B2366" s="41"/>
      <c r="C2366" s="41"/>
      <c r="D2366" s="49" t="str">
        <f>IFERROR(VLOOKUP($C2366,商品分类目录查找!$A:$B,2,0),"-")</f>
        <v>-</v>
      </c>
      <c r="E2366" s="56" t="str">
        <f t="shared" si="145"/>
        <v>-</v>
      </c>
      <c r="F2366" s="49" t="str">
        <f t="shared" si="146"/>
        <v>-</v>
      </c>
      <c r="G2366" s="49" t="str">
        <f t="shared" si="147"/>
        <v>-</v>
      </c>
      <c r="H2366" s="54" t="str">
        <f t="shared" si="148"/>
        <v>请在此位置填入税率</v>
      </c>
    </row>
    <row r="2367" s="40" customFormat="1" spans="1:8">
      <c r="A2367" s="41"/>
      <c r="B2367" s="41"/>
      <c r="C2367" s="41"/>
      <c r="D2367" s="49" t="str">
        <f>IFERROR(VLOOKUP($C2367,商品分类目录查找!$A:$B,2,0),"-")</f>
        <v>-</v>
      </c>
      <c r="E2367" s="56" t="str">
        <f t="shared" si="145"/>
        <v>-</v>
      </c>
      <c r="F2367" s="49" t="str">
        <f t="shared" si="146"/>
        <v>-</v>
      </c>
      <c r="G2367" s="49" t="str">
        <f t="shared" si="147"/>
        <v>-</v>
      </c>
      <c r="H2367" s="54" t="str">
        <f t="shared" si="148"/>
        <v>请在此位置填入税率</v>
      </c>
    </row>
    <row r="2368" s="40" customFormat="1" spans="1:8">
      <c r="A2368" s="41"/>
      <c r="B2368" s="41"/>
      <c r="C2368" s="41"/>
      <c r="D2368" s="49" t="str">
        <f>IFERROR(VLOOKUP($C2368,商品分类目录查找!$A:$B,2,0),"-")</f>
        <v>-</v>
      </c>
      <c r="E2368" s="56" t="str">
        <f t="shared" si="145"/>
        <v>-</v>
      </c>
      <c r="F2368" s="49" t="str">
        <f t="shared" si="146"/>
        <v>-</v>
      </c>
      <c r="G2368" s="49" t="str">
        <f t="shared" si="147"/>
        <v>-</v>
      </c>
      <c r="H2368" s="54" t="str">
        <f t="shared" si="148"/>
        <v>请在此位置填入税率</v>
      </c>
    </row>
    <row r="2369" s="40" customFormat="1" spans="1:8">
      <c r="A2369" s="41"/>
      <c r="B2369" s="41"/>
      <c r="C2369" s="41"/>
      <c r="D2369" s="49" t="str">
        <f>IFERROR(VLOOKUP($C2369,商品分类目录查找!$A:$B,2,0),"-")</f>
        <v>-</v>
      </c>
      <c r="E2369" s="56" t="str">
        <f t="shared" si="145"/>
        <v>-</v>
      </c>
      <c r="F2369" s="49" t="str">
        <f t="shared" si="146"/>
        <v>-</v>
      </c>
      <c r="G2369" s="49" t="str">
        <f t="shared" si="147"/>
        <v>-</v>
      </c>
      <c r="H2369" s="54" t="str">
        <f t="shared" si="148"/>
        <v>请在此位置填入税率</v>
      </c>
    </row>
    <row r="2370" s="40" customFormat="1" spans="1:8">
      <c r="A2370" s="41"/>
      <c r="B2370" s="41"/>
      <c r="C2370" s="41"/>
      <c r="D2370" s="49" t="str">
        <f>IFERROR(VLOOKUP($C2370,商品分类目录查找!$A:$B,2,0),"-")</f>
        <v>-</v>
      </c>
      <c r="E2370" s="56" t="str">
        <f t="shared" ref="E2370:E2433" si="149">LEFT(D2370,4)</f>
        <v>-</v>
      </c>
      <c r="F2370" s="49" t="str">
        <f t="shared" ref="F2370:F2433" si="150">LEFT($D2370,3)</f>
        <v>-</v>
      </c>
      <c r="G2370" s="49" t="str">
        <f t="shared" ref="G2370:G2433" si="151">LEFT($D2370,2)</f>
        <v>-</v>
      </c>
      <c r="H2370" s="54" t="str">
        <f t="shared" si="148"/>
        <v>请在此位置填入税率</v>
      </c>
    </row>
    <row r="2371" s="40" customFormat="1" spans="1:8">
      <c r="A2371" s="41"/>
      <c r="B2371" s="41"/>
      <c r="C2371" s="41"/>
      <c r="D2371" s="49" t="str">
        <f>IFERROR(VLOOKUP($C2371,商品分类目录查找!$A:$B,2,0),"-")</f>
        <v>-</v>
      </c>
      <c r="E2371" s="56" t="str">
        <f t="shared" si="149"/>
        <v>-</v>
      </c>
      <c r="F2371" s="49" t="str">
        <f t="shared" si="150"/>
        <v>-</v>
      </c>
      <c r="G2371" s="49" t="str">
        <f t="shared" si="151"/>
        <v>-</v>
      </c>
      <c r="H2371" s="54" t="str">
        <f t="shared" si="148"/>
        <v>请在此位置填入税率</v>
      </c>
    </row>
    <row r="2372" s="40" customFormat="1" spans="1:8">
      <c r="A2372" s="41"/>
      <c r="B2372" s="41"/>
      <c r="C2372" s="41"/>
      <c r="D2372" s="49" t="str">
        <f>IFERROR(VLOOKUP($C2372,商品分类目录查找!$A:$B,2,0),"-")</f>
        <v>-</v>
      </c>
      <c r="E2372" s="56" t="str">
        <f t="shared" si="149"/>
        <v>-</v>
      </c>
      <c r="F2372" s="49" t="str">
        <f t="shared" si="150"/>
        <v>-</v>
      </c>
      <c r="G2372" s="49" t="str">
        <f t="shared" si="151"/>
        <v>-</v>
      </c>
      <c r="H2372" s="54" t="str">
        <f t="shared" si="148"/>
        <v>请在此位置填入税率</v>
      </c>
    </row>
    <row r="2373" s="40" customFormat="1" spans="1:8">
      <c r="A2373" s="41"/>
      <c r="B2373" s="41"/>
      <c r="C2373" s="41"/>
      <c r="D2373" s="49" t="str">
        <f>IFERROR(VLOOKUP($C2373,商品分类目录查找!$A:$B,2,0),"-")</f>
        <v>-</v>
      </c>
      <c r="E2373" s="56" t="str">
        <f t="shared" si="149"/>
        <v>-</v>
      </c>
      <c r="F2373" s="49" t="str">
        <f t="shared" si="150"/>
        <v>-</v>
      </c>
      <c r="G2373" s="49" t="str">
        <f t="shared" si="151"/>
        <v>-</v>
      </c>
      <c r="H2373" s="54" t="str">
        <f t="shared" si="148"/>
        <v>请在此位置填入税率</v>
      </c>
    </row>
    <row r="2374" s="40" customFormat="1" spans="1:8">
      <c r="A2374" s="41"/>
      <c r="B2374" s="41"/>
      <c r="C2374" s="41"/>
      <c r="D2374" s="49" t="str">
        <f>IFERROR(VLOOKUP($C2374,商品分类目录查找!$A:$B,2,0),"-")</f>
        <v>-</v>
      </c>
      <c r="E2374" s="56" t="str">
        <f t="shared" si="149"/>
        <v>-</v>
      </c>
      <c r="F2374" s="49" t="str">
        <f t="shared" si="150"/>
        <v>-</v>
      </c>
      <c r="G2374" s="49" t="str">
        <f t="shared" si="151"/>
        <v>-</v>
      </c>
      <c r="H2374" s="54" t="str">
        <f t="shared" si="148"/>
        <v>请在此位置填入税率</v>
      </c>
    </row>
    <row r="2375" s="40" customFormat="1" spans="1:8">
      <c r="A2375" s="41"/>
      <c r="B2375" s="41"/>
      <c r="C2375" s="41"/>
      <c r="D2375" s="49" t="str">
        <f>IFERROR(VLOOKUP($C2375,商品分类目录查找!$A:$B,2,0),"-")</f>
        <v>-</v>
      </c>
      <c r="E2375" s="56" t="str">
        <f t="shared" si="149"/>
        <v>-</v>
      </c>
      <c r="F2375" s="49" t="str">
        <f t="shared" si="150"/>
        <v>-</v>
      </c>
      <c r="G2375" s="49" t="str">
        <f t="shared" si="151"/>
        <v>-</v>
      </c>
      <c r="H2375" s="54" t="str">
        <f t="shared" si="148"/>
        <v>请在此位置填入税率</v>
      </c>
    </row>
    <row r="2376" s="40" customFormat="1" spans="1:8">
      <c r="A2376" s="41"/>
      <c r="B2376" s="41"/>
      <c r="C2376" s="41"/>
      <c r="D2376" s="49" t="str">
        <f>IFERROR(VLOOKUP($C2376,商品分类目录查找!$A:$B,2,0),"-")</f>
        <v>-</v>
      </c>
      <c r="E2376" s="56" t="str">
        <f t="shared" si="149"/>
        <v>-</v>
      </c>
      <c r="F2376" s="49" t="str">
        <f t="shared" si="150"/>
        <v>-</v>
      </c>
      <c r="G2376" s="49" t="str">
        <f t="shared" si="151"/>
        <v>-</v>
      </c>
      <c r="H2376" s="54" t="str">
        <f t="shared" si="148"/>
        <v>请在此位置填入税率</v>
      </c>
    </row>
    <row r="2377" s="40" customFormat="1" spans="1:8">
      <c r="A2377" s="41"/>
      <c r="B2377" s="41"/>
      <c r="C2377" s="41"/>
      <c r="D2377" s="49" t="str">
        <f>IFERROR(VLOOKUP($C2377,商品分类目录查找!$A:$B,2,0),"-")</f>
        <v>-</v>
      </c>
      <c r="E2377" s="56" t="str">
        <f t="shared" si="149"/>
        <v>-</v>
      </c>
      <c r="F2377" s="49" t="str">
        <f t="shared" si="150"/>
        <v>-</v>
      </c>
      <c r="G2377" s="49" t="str">
        <f t="shared" si="151"/>
        <v>-</v>
      </c>
      <c r="H2377" s="54" t="str">
        <f t="shared" si="148"/>
        <v>请在此位置填入税率</v>
      </c>
    </row>
    <row r="2378" s="40" customFormat="1" spans="1:8">
      <c r="A2378" s="41"/>
      <c r="B2378" s="41"/>
      <c r="C2378" s="41"/>
      <c r="D2378" s="49" t="str">
        <f>IFERROR(VLOOKUP($C2378,商品分类目录查找!$A:$B,2,0),"-")</f>
        <v>-</v>
      </c>
      <c r="E2378" s="56" t="str">
        <f t="shared" si="149"/>
        <v>-</v>
      </c>
      <c r="F2378" s="49" t="str">
        <f t="shared" si="150"/>
        <v>-</v>
      </c>
      <c r="G2378" s="49" t="str">
        <f t="shared" si="151"/>
        <v>-</v>
      </c>
      <c r="H2378" s="54" t="str">
        <f t="shared" si="148"/>
        <v>请在此位置填入税率</v>
      </c>
    </row>
    <row r="2379" s="40" customFormat="1" spans="1:8">
      <c r="A2379" s="41"/>
      <c r="B2379" s="41"/>
      <c r="C2379" s="41"/>
      <c r="D2379" s="49" t="str">
        <f>IFERROR(VLOOKUP($C2379,商品分类目录查找!$A:$B,2,0),"-")</f>
        <v>-</v>
      </c>
      <c r="E2379" s="56" t="str">
        <f t="shared" si="149"/>
        <v>-</v>
      </c>
      <c r="F2379" s="49" t="str">
        <f t="shared" si="150"/>
        <v>-</v>
      </c>
      <c r="G2379" s="49" t="str">
        <f t="shared" si="151"/>
        <v>-</v>
      </c>
      <c r="H2379" s="54" t="str">
        <f t="shared" si="148"/>
        <v>请在此位置填入税率</v>
      </c>
    </row>
    <row r="2380" s="40" customFormat="1" spans="1:8">
      <c r="A2380" s="41"/>
      <c r="B2380" s="41"/>
      <c r="C2380" s="41"/>
      <c r="D2380" s="49" t="str">
        <f>IFERROR(VLOOKUP($C2380,商品分类目录查找!$A:$B,2,0),"-")</f>
        <v>-</v>
      </c>
      <c r="E2380" s="56" t="str">
        <f t="shared" si="149"/>
        <v>-</v>
      </c>
      <c r="F2380" s="49" t="str">
        <f t="shared" si="150"/>
        <v>-</v>
      </c>
      <c r="G2380" s="49" t="str">
        <f t="shared" si="151"/>
        <v>-</v>
      </c>
      <c r="H2380" s="54" t="str">
        <f t="shared" si="148"/>
        <v>请在此位置填入税率</v>
      </c>
    </row>
    <row r="2381" s="40" customFormat="1" spans="1:8">
      <c r="A2381" s="41"/>
      <c r="B2381" s="41"/>
      <c r="C2381" s="41"/>
      <c r="D2381" s="49" t="str">
        <f>IFERROR(VLOOKUP($C2381,商品分类目录查找!$A:$B,2,0),"-")</f>
        <v>-</v>
      </c>
      <c r="E2381" s="56" t="str">
        <f t="shared" si="149"/>
        <v>-</v>
      </c>
      <c r="F2381" s="49" t="str">
        <f t="shared" si="150"/>
        <v>-</v>
      </c>
      <c r="G2381" s="49" t="str">
        <f t="shared" si="151"/>
        <v>-</v>
      </c>
      <c r="H2381" s="54" t="str">
        <f t="shared" si="148"/>
        <v>请在此位置填入税率</v>
      </c>
    </row>
    <row r="2382" s="40" customFormat="1" spans="1:8">
      <c r="A2382" s="41"/>
      <c r="B2382" s="41"/>
      <c r="C2382" s="41"/>
      <c r="D2382" s="49" t="str">
        <f>IFERROR(VLOOKUP($C2382,商品分类目录查找!$A:$B,2,0),"-")</f>
        <v>-</v>
      </c>
      <c r="E2382" s="56" t="str">
        <f t="shared" si="149"/>
        <v>-</v>
      </c>
      <c r="F2382" s="49" t="str">
        <f t="shared" si="150"/>
        <v>-</v>
      </c>
      <c r="G2382" s="49" t="str">
        <f t="shared" si="151"/>
        <v>-</v>
      </c>
      <c r="H2382" s="54" t="str">
        <f t="shared" si="148"/>
        <v>请在此位置填入税率</v>
      </c>
    </row>
    <row r="2383" s="40" customFormat="1" spans="1:8">
      <c r="A2383" s="41"/>
      <c r="B2383" s="41"/>
      <c r="C2383" s="41"/>
      <c r="D2383" s="49" t="str">
        <f>IFERROR(VLOOKUP($C2383,商品分类目录查找!$A:$B,2,0),"-")</f>
        <v>-</v>
      </c>
      <c r="E2383" s="56" t="str">
        <f t="shared" si="149"/>
        <v>-</v>
      </c>
      <c r="F2383" s="49" t="str">
        <f t="shared" si="150"/>
        <v>-</v>
      </c>
      <c r="G2383" s="49" t="str">
        <f t="shared" si="151"/>
        <v>-</v>
      </c>
      <c r="H2383" s="54" t="str">
        <f t="shared" ref="H2383:H2446" si="152">IF(B2383="","请在此位置填入税率","-")</f>
        <v>请在此位置填入税率</v>
      </c>
    </row>
    <row r="2384" s="40" customFormat="1" spans="1:8">
      <c r="A2384" s="41"/>
      <c r="B2384" s="41"/>
      <c r="C2384" s="41"/>
      <c r="D2384" s="49" t="str">
        <f>IFERROR(VLOOKUP($C2384,商品分类目录查找!$A:$B,2,0),"-")</f>
        <v>-</v>
      </c>
      <c r="E2384" s="56" t="str">
        <f t="shared" si="149"/>
        <v>-</v>
      </c>
      <c r="F2384" s="49" t="str">
        <f t="shared" si="150"/>
        <v>-</v>
      </c>
      <c r="G2384" s="49" t="str">
        <f t="shared" si="151"/>
        <v>-</v>
      </c>
      <c r="H2384" s="54" t="str">
        <f t="shared" si="152"/>
        <v>请在此位置填入税率</v>
      </c>
    </row>
    <row r="2385" s="40" customFormat="1" spans="1:8">
      <c r="A2385" s="41"/>
      <c r="B2385" s="41"/>
      <c r="C2385" s="41"/>
      <c r="D2385" s="49" t="str">
        <f>IFERROR(VLOOKUP($C2385,商品分类目录查找!$A:$B,2,0),"-")</f>
        <v>-</v>
      </c>
      <c r="E2385" s="56" t="str">
        <f t="shared" si="149"/>
        <v>-</v>
      </c>
      <c r="F2385" s="49" t="str">
        <f t="shared" si="150"/>
        <v>-</v>
      </c>
      <c r="G2385" s="49" t="str">
        <f t="shared" si="151"/>
        <v>-</v>
      </c>
      <c r="H2385" s="54" t="str">
        <f t="shared" si="152"/>
        <v>请在此位置填入税率</v>
      </c>
    </row>
    <row r="2386" s="40" customFormat="1" spans="1:8">
      <c r="A2386" s="41"/>
      <c r="B2386" s="41"/>
      <c r="C2386" s="41"/>
      <c r="D2386" s="49" t="str">
        <f>IFERROR(VLOOKUP($C2386,商品分类目录查找!$A:$B,2,0),"-")</f>
        <v>-</v>
      </c>
      <c r="E2386" s="56" t="str">
        <f t="shared" si="149"/>
        <v>-</v>
      </c>
      <c r="F2386" s="49" t="str">
        <f t="shared" si="150"/>
        <v>-</v>
      </c>
      <c r="G2386" s="49" t="str">
        <f t="shared" si="151"/>
        <v>-</v>
      </c>
      <c r="H2386" s="54" t="str">
        <f t="shared" si="152"/>
        <v>请在此位置填入税率</v>
      </c>
    </row>
    <row r="2387" s="40" customFormat="1" spans="1:8">
      <c r="A2387" s="41"/>
      <c r="B2387" s="41"/>
      <c r="C2387" s="41"/>
      <c r="D2387" s="49" t="str">
        <f>IFERROR(VLOOKUP($C2387,商品分类目录查找!$A:$B,2,0),"-")</f>
        <v>-</v>
      </c>
      <c r="E2387" s="56" t="str">
        <f t="shared" si="149"/>
        <v>-</v>
      </c>
      <c r="F2387" s="49" t="str">
        <f t="shared" si="150"/>
        <v>-</v>
      </c>
      <c r="G2387" s="49" t="str">
        <f t="shared" si="151"/>
        <v>-</v>
      </c>
      <c r="H2387" s="54" t="str">
        <f t="shared" si="152"/>
        <v>请在此位置填入税率</v>
      </c>
    </row>
    <row r="2388" s="40" customFormat="1" spans="1:8">
      <c r="A2388" s="41"/>
      <c r="B2388" s="41"/>
      <c r="C2388" s="41"/>
      <c r="D2388" s="49" t="str">
        <f>IFERROR(VLOOKUP($C2388,商品分类目录查找!$A:$B,2,0),"-")</f>
        <v>-</v>
      </c>
      <c r="E2388" s="56" t="str">
        <f t="shared" si="149"/>
        <v>-</v>
      </c>
      <c r="F2388" s="49" t="str">
        <f t="shared" si="150"/>
        <v>-</v>
      </c>
      <c r="G2388" s="49" t="str">
        <f t="shared" si="151"/>
        <v>-</v>
      </c>
      <c r="H2388" s="54" t="str">
        <f t="shared" si="152"/>
        <v>请在此位置填入税率</v>
      </c>
    </row>
    <row r="2389" s="40" customFormat="1" spans="1:8">
      <c r="A2389" s="41"/>
      <c r="B2389" s="41"/>
      <c r="C2389" s="41"/>
      <c r="D2389" s="49" t="str">
        <f>IFERROR(VLOOKUP($C2389,商品分类目录查找!$A:$B,2,0),"-")</f>
        <v>-</v>
      </c>
      <c r="E2389" s="56" t="str">
        <f t="shared" si="149"/>
        <v>-</v>
      </c>
      <c r="F2389" s="49" t="str">
        <f t="shared" si="150"/>
        <v>-</v>
      </c>
      <c r="G2389" s="49" t="str">
        <f t="shared" si="151"/>
        <v>-</v>
      </c>
      <c r="H2389" s="54" t="str">
        <f t="shared" si="152"/>
        <v>请在此位置填入税率</v>
      </c>
    </row>
    <row r="2390" s="40" customFormat="1" spans="1:8">
      <c r="A2390" s="41"/>
      <c r="B2390" s="41"/>
      <c r="C2390" s="41"/>
      <c r="D2390" s="49" t="str">
        <f>IFERROR(VLOOKUP($C2390,商品分类目录查找!$A:$B,2,0),"-")</f>
        <v>-</v>
      </c>
      <c r="E2390" s="56" t="str">
        <f t="shared" si="149"/>
        <v>-</v>
      </c>
      <c r="F2390" s="49" t="str">
        <f t="shared" si="150"/>
        <v>-</v>
      </c>
      <c r="G2390" s="49" t="str">
        <f t="shared" si="151"/>
        <v>-</v>
      </c>
      <c r="H2390" s="54" t="str">
        <f t="shared" si="152"/>
        <v>请在此位置填入税率</v>
      </c>
    </row>
    <row r="2391" s="40" customFormat="1" spans="1:8">
      <c r="A2391" s="41"/>
      <c r="B2391" s="41"/>
      <c r="C2391" s="41"/>
      <c r="D2391" s="49" t="str">
        <f>IFERROR(VLOOKUP($C2391,商品分类目录查找!$A:$B,2,0),"-")</f>
        <v>-</v>
      </c>
      <c r="E2391" s="56" t="str">
        <f t="shared" si="149"/>
        <v>-</v>
      </c>
      <c r="F2391" s="49" t="str">
        <f t="shared" si="150"/>
        <v>-</v>
      </c>
      <c r="G2391" s="49" t="str">
        <f t="shared" si="151"/>
        <v>-</v>
      </c>
      <c r="H2391" s="54" t="str">
        <f t="shared" si="152"/>
        <v>请在此位置填入税率</v>
      </c>
    </row>
    <row r="2392" s="40" customFormat="1" spans="1:8">
      <c r="A2392" s="41"/>
      <c r="B2392" s="41"/>
      <c r="C2392" s="41"/>
      <c r="D2392" s="49" t="str">
        <f>IFERROR(VLOOKUP($C2392,商品分类目录查找!$A:$B,2,0),"-")</f>
        <v>-</v>
      </c>
      <c r="E2392" s="56" t="str">
        <f t="shared" si="149"/>
        <v>-</v>
      </c>
      <c r="F2392" s="49" t="str">
        <f t="shared" si="150"/>
        <v>-</v>
      </c>
      <c r="G2392" s="49" t="str">
        <f t="shared" si="151"/>
        <v>-</v>
      </c>
      <c r="H2392" s="54" t="str">
        <f t="shared" si="152"/>
        <v>请在此位置填入税率</v>
      </c>
    </row>
    <row r="2393" s="40" customFormat="1" spans="1:8">
      <c r="A2393" s="41"/>
      <c r="B2393" s="41"/>
      <c r="C2393" s="41"/>
      <c r="D2393" s="49" t="str">
        <f>IFERROR(VLOOKUP($C2393,商品分类目录查找!$A:$B,2,0),"-")</f>
        <v>-</v>
      </c>
      <c r="E2393" s="56" t="str">
        <f t="shared" si="149"/>
        <v>-</v>
      </c>
      <c r="F2393" s="49" t="str">
        <f t="shared" si="150"/>
        <v>-</v>
      </c>
      <c r="G2393" s="49" t="str">
        <f t="shared" si="151"/>
        <v>-</v>
      </c>
      <c r="H2393" s="54" t="str">
        <f t="shared" si="152"/>
        <v>请在此位置填入税率</v>
      </c>
    </row>
    <row r="2394" s="40" customFormat="1" spans="1:8">
      <c r="A2394" s="41"/>
      <c r="B2394" s="41"/>
      <c r="C2394" s="41"/>
      <c r="D2394" s="49" t="str">
        <f>IFERROR(VLOOKUP($C2394,商品分类目录查找!$A:$B,2,0),"-")</f>
        <v>-</v>
      </c>
      <c r="E2394" s="56" t="str">
        <f t="shared" si="149"/>
        <v>-</v>
      </c>
      <c r="F2394" s="49" t="str">
        <f t="shared" si="150"/>
        <v>-</v>
      </c>
      <c r="G2394" s="49" t="str">
        <f t="shared" si="151"/>
        <v>-</v>
      </c>
      <c r="H2394" s="54" t="str">
        <f t="shared" si="152"/>
        <v>请在此位置填入税率</v>
      </c>
    </row>
    <row r="2395" s="40" customFormat="1" spans="1:8">
      <c r="A2395" s="41"/>
      <c r="B2395" s="41"/>
      <c r="C2395" s="41"/>
      <c r="D2395" s="49" t="str">
        <f>IFERROR(VLOOKUP($C2395,商品分类目录查找!$A:$B,2,0),"-")</f>
        <v>-</v>
      </c>
      <c r="E2395" s="56" t="str">
        <f t="shared" si="149"/>
        <v>-</v>
      </c>
      <c r="F2395" s="49" t="str">
        <f t="shared" si="150"/>
        <v>-</v>
      </c>
      <c r="G2395" s="49" t="str">
        <f t="shared" si="151"/>
        <v>-</v>
      </c>
      <c r="H2395" s="54" t="str">
        <f t="shared" si="152"/>
        <v>请在此位置填入税率</v>
      </c>
    </row>
    <row r="2396" s="40" customFormat="1" spans="1:8">
      <c r="A2396" s="41"/>
      <c r="B2396" s="41"/>
      <c r="C2396" s="41"/>
      <c r="D2396" s="49" t="str">
        <f>IFERROR(VLOOKUP($C2396,商品分类目录查找!$A:$B,2,0),"-")</f>
        <v>-</v>
      </c>
      <c r="E2396" s="56" t="str">
        <f t="shared" si="149"/>
        <v>-</v>
      </c>
      <c r="F2396" s="49" t="str">
        <f t="shared" si="150"/>
        <v>-</v>
      </c>
      <c r="G2396" s="49" t="str">
        <f t="shared" si="151"/>
        <v>-</v>
      </c>
      <c r="H2396" s="54" t="str">
        <f t="shared" si="152"/>
        <v>请在此位置填入税率</v>
      </c>
    </row>
    <row r="2397" s="40" customFormat="1" spans="1:8">
      <c r="A2397" s="41"/>
      <c r="B2397" s="41"/>
      <c r="C2397" s="41"/>
      <c r="D2397" s="49" t="str">
        <f>IFERROR(VLOOKUP($C2397,商品分类目录查找!$A:$B,2,0),"-")</f>
        <v>-</v>
      </c>
      <c r="E2397" s="56" t="str">
        <f t="shared" si="149"/>
        <v>-</v>
      </c>
      <c r="F2397" s="49" t="str">
        <f t="shared" si="150"/>
        <v>-</v>
      </c>
      <c r="G2397" s="49" t="str">
        <f t="shared" si="151"/>
        <v>-</v>
      </c>
      <c r="H2397" s="54" t="str">
        <f t="shared" si="152"/>
        <v>请在此位置填入税率</v>
      </c>
    </row>
    <row r="2398" s="40" customFormat="1" spans="1:8">
      <c r="A2398" s="41"/>
      <c r="B2398" s="41"/>
      <c r="C2398" s="41"/>
      <c r="D2398" s="49" t="str">
        <f>IFERROR(VLOOKUP($C2398,商品分类目录查找!$A:$B,2,0),"-")</f>
        <v>-</v>
      </c>
      <c r="E2398" s="56" t="str">
        <f t="shared" si="149"/>
        <v>-</v>
      </c>
      <c r="F2398" s="49" t="str">
        <f t="shared" si="150"/>
        <v>-</v>
      </c>
      <c r="G2398" s="49" t="str">
        <f t="shared" si="151"/>
        <v>-</v>
      </c>
      <c r="H2398" s="54" t="str">
        <f t="shared" si="152"/>
        <v>请在此位置填入税率</v>
      </c>
    </row>
    <row r="2399" s="40" customFormat="1" spans="1:8">
      <c r="A2399" s="41"/>
      <c r="B2399" s="41"/>
      <c r="C2399" s="41"/>
      <c r="D2399" s="49" t="str">
        <f>IFERROR(VLOOKUP($C2399,商品分类目录查找!$A:$B,2,0),"-")</f>
        <v>-</v>
      </c>
      <c r="E2399" s="56" t="str">
        <f t="shared" si="149"/>
        <v>-</v>
      </c>
      <c r="F2399" s="49" t="str">
        <f t="shared" si="150"/>
        <v>-</v>
      </c>
      <c r="G2399" s="49" t="str">
        <f t="shared" si="151"/>
        <v>-</v>
      </c>
      <c r="H2399" s="54" t="str">
        <f t="shared" si="152"/>
        <v>请在此位置填入税率</v>
      </c>
    </row>
    <row r="2400" s="40" customFormat="1" spans="1:8">
      <c r="A2400" s="41"/>
      <c r="B2400" s="41"/>
      <c r="C2400" s="41"/>
      <c r="D2400" s="49" t="str">
        <f>IFERROR(VLOOKUP($C2400,商品分类目录查找!$A:$B,2,0),"-")</f>
        <v>-</v>
      </c>
      <c r="E2400" s="56" t="str">
        <f t="shared" si="149"/>
        <v>-</v>
      </c>
      <c r="F2400" s="49" t="str">
        <f t="shared" si="150"/>
        <v>-</v>
      </c>
      <c r="G2400" s="49" t="str">
        <f t="shared" si="151"/>
        <v>-</v>
      </c>
      <c r="H2400" s="54" t="str">
        <f t="shared" si="152"/>
        <v>请在此位置填入税率</v>
      </c>
    </row>
    <row r="2401" s="40" customFormat="1" spans="1:8">
      <c r="A2401" s="41"/>
      <c r="B2401" s="41"/>
      <c r="C2401" s="41"/>
      <c r="D2401" s="49" t="str">
        <f>IFERROR(VLOOKUP($C2401,商品分类目录查找!$A:$B,2,0),"-")</f>
        <v>-</v>
      </c>
      <c r="E2401" s="56" t="str">
        <f t="shared" si="149"/>
        <v>-</v>
      </c>
      <c r="F2401" s="49" t="str">
        <f t="shared" si="150"/>
        <v>-</v>
      </c>
      <c r="G2401" s="49" t="str">
        <f t="shared" si="151"/>
        <v>-</v>
      </c>
      <c r="H2401" s="54" t="str">
        <f t="shared" si="152"/>
        <v>请在此位置填入税率</v>
      </c>
    </row>
    <row r="2402" s="40" customFormat="1" spans="1:8">
      <c r="A2402" s="41"/>
      <c r="B2402" s="41"/>
      <c r="C2402" s="41"/>
      <c r="D2402" s="49" t="str">
        <f>IFERROR(VLOOKUP($C2402,商品分类目录查找!$A:$B,2,0),"-")</f>
        <v>-</v>
      </c>
      <c r="E2402" s="56" t="str">
        <f t="shared" si="149"/>
        <v>-</v>
      </c>
      <c r="F2402" s="49" t="str">
        <f t="shared" si="150"/>
        <v>-</v>
      </c>
      <c r="G2402" s="49" t="str">
        <f t="shared" si="151"/>
        <v>-</v>
      </c>
      <c r="H2402" s="54" t="str">
        <f t="shared" si="152"/>
        <v>请在此位置填入税率</v>
      </c>
    </row>
    <row r="2403" s="40" customFormat="1" spans="1:8">
      <c r="A2403" s="41"/>
      <c r="B2403" s="41"/>
      <c r="C2403" s="41"/>
      <c r="D2403" s="49" t="str">
        <f>IFERROR(VLOOKUP($C2403,商品分类目录查找!$A:$B,2,0),"-")</f>
        <v>-</v>
      </c>
      <c r="E2403" s="56" t="str">
        <f t="shared" si="149"/>
        <v>-</v>
      </c>
      <c r="F2403" s="49" t="str">
        <f t="shared" si="150"/>
        <v>-</v>
      </c>
      <c r="G2403" s="49" t="str">
        <f t="shared" si="151"/>
        <v>-</v>
      </c>
      <c r="H2403" s="54" t="str">
        <f t="shared" si="152"/>
        <v>请在此位置填入税率</v>
      </c>
    </row>
    <row r="2404" s="40" customFormat="1" spans="1:8">
      <c r="A2404" s="41"/>
      <c r="B2404" s="41"/>
      <c r="C2404" s="41"/>
      <c r="D2404" s="49" t="str">
        <f>IFERROR(VLOOKUP($C2404,商品分类目录查找!$A:$B,2,0),"-")</f>
        <v>-</v>
      </c>
      <c r="E2404" s="56" t="str">
        <f t="shared" si="149"/>
        <v>-</v>
      </c>
      <c r="F2404" s="49" t="str">
        <f t="shared" si="150"/>
        <v>-</v>
      </c>
      <c r="G2404" s="49" t="str">
        <f t="shared" si="151"/>
        <v>-</v>
      </c>
      <c r="H2404" s="54" t="str">
        <f t="shared" si="152"/>
        <v>请在此位置填入税率</v>
      </c>
    </row>
    <row r="2405" s="40" customFormat="1" spans="1:8">
      <c r="A2405" s="41"/>
      <c r="B2405" s="41"/>
      <c r="C2405" s="41"/>
      <c r="D2405" s="49" t="str">
        <f>IFERROR(VLOOKUP($C2405,商品分类目录查找!$A:$B,2,0),"-")</f>
        <v>-</v>
      </c>
      <c r="E2405" s="56" t="str">
        <f t="shared" si="149"/>
        <v>-</v>
      </c>
      <c r="F2405" s="49" t="str">
        <f t="shared" si="150"/>
        <v>-</v>
      </c>
      <c r="G2405" s="49" t="str">
        <f t="shared" si="151"/>
        <v>-</v>
      </c>
      <c r="H2405" s="54" t="str">
        <f t="shared" si="152"/>
        <v>请在此位置填入税率</v>
      </c>
    </row>
    <row r="2406" s="40" customFormat="1" spans="1:8">
      <c r="A2406" s="41"/>
      <c r="B2406" s="41"/>
      <c r="C2406" s="41"/>
      <c r="D2406" s="49" t="str">
        <f>IFERROR(VLOOKUP($C2406,商品分类目录查找!$A:$B,2,0),"-")</f>
        <v>-</v>
      </c>
      <c r="E2406" s="56" t="str">
        <f t="shared" si="149"/>
        <v>-</v>
      </c>
      <c r="F2406" s="49" t="str">
        <f t="shared" si="150"/>
        <v>-</v>
      </c>
      <c r="G2406" s="49" t="str">
        <f t="shared" si="151"/>
        <v>-</v>
      </c>
      <c r="H2406" s="54" t="str">
        <f t="shared" si="152"/>
        <v>请在此位置填入税率</v>
      </c>
    </row>
    <row r="2407" s="40" customFormat="1" spans="1:8">
      <c r="A2407" s="41"/>
      <c r="B2407" s="41"/>
      <c r="C2407" s="41"/>
      <c r="D2407" s="49" t="str">
        <f>IFERROR(VLOOKUP($C2407,商品分类目录查找!$A:$B,2,0),"-")</f>
        <v>-</v>
      </c>
      <c r="E2407" s="56" t="str">
        <f t="shared" si="149"/>
        <v>-</v>
      </c>
      <c r="F2407" s="49" t="str">
        <f t="shared" si="150"/>
        <v>-</v>
      </c>
      <c r="G2407" s="49" t="str">
        <f t="shared" si="151"/>
        <v>-</v>
      </c>
      <c r="H2407" s="54" t="str">
        <f t="shared" si="152"/>
        <v>请在此位置填入税率</v>
      </c>
    </row>
    <row r="2408" s="40" customFormat="1" spans="1:8">
      <c r="A2408" s="41"/>
      <c r="B2408" s="41"/>
      <c r="C2408" s="41"/>
      <c r="D2408" s="49" t="str">
        <f>IFERROR(VLOOKUP($C2408,商品分类目录查找!$A:$B,2,0),"-")</f>
        <v>-</v>
      </c>
      <c r="E2408" s="56" t="str">
        <f t="shared" si="149"/>
        <v>-</v>
      </c>
      <c r="F2408" s="49" t="str">
        <f t="shared" si="150"/>
        <v>-</v>
      </c>
      <c r="G2408" s="49" t="str">
        <f t="shared" si="151"/>
        <v>-</v>
      </c>
      <c r="H2408" s="54" t="str">
        <f t="shared" si="152"/>
        <v>请在此位置填入税率</v>
      </c>
    </row>
    <row r="2409" s="40" customFormat="1" spans="1:8">
      <c r="A2409" s="41"/>
      <c r="B2409" s="41"/>
      <c r="C2409" s="41"/>
      <c r="D2409" s="49" t="str">
        <f>IFERROR(VLOOKUP($C2409,商品分类目录查找!$A:$B,2,0),"-")</f>
        <v>-</v>
      </c>
      <c r="E2409" s="56" t="str">
        <f t="shared" si="149"/>
        <v>-</v>
      </c>
      <c r="F2409" s="49" t="str">
        <f t="shared" si="150"/>
        <v>-</v>
      </c>
      <c r="G2409" s="49" t="str">
        <f t="shared" si="151"/>
        <v>-</v>
      </c>
      <c r="H2409" s="54" t="str">
        <f t="shared" si="152"/>
        <v>请在此位置填入税率</v>
      </c>
    </row>
    <row r="2410" s="40" customFormat="1" spans="1:8">
      <c r="A2410" s="41"/>
      <c r="B2410" s="41"/>
      <c r="C2410" s="41"/>
      <c r="D2410" s="49" t="str">
        <f>IFERROR(VLOOKUP($C2410,商品分类目录查找!$A:$B,2,0),"-")</f>
        <v>-</v>
      </c>
      <c r="E2410" s="56" t="str">
        <f t="shared" si="149"/>
        <v>-</v>
      </c>
      <c r="F2410" s="49" t="str">
        <f t="shared" si="150"/>
        <v>-</v>
      </c>
      <c r="G2410" s="49" t="str">
        <f t="shared" si="151"/>
        <v>-</v>
      </c>
      <c r="H2410" s="54" t="str">
        <f t="shared" si="152"/>
        <v>请在此位置填入税率</v>
      </c>
    </row>
    <row r="2411" s="40" customFormat="1" spans="1:8">
      <c r="A2411" s="41"/>
      <c r="B2411" s="41"/>
      <c r="C2411" s="41"/>
      <c r="D2411" s="49" t="str">
        <f>IFERROR(VLOOKUP($C2411,商品分类目录查找!$A:$B,2,0),"-")</f>
        <v>-</v>
      </c>
      <c r="E2411" s="56" t="str">
        <f t="shared" si="149"/>
        <v>-</v>
      </c>
      <c r="F2411" s="49" t="str">
        <f t="shared" si="150"/>
        <v>-</v>
      </c>
      <c r="G2411" s="49" t="str">
        <f t="shared" si="151"/>
        <v>-</v>
      </c>
      <c r="H2411" s="54" t="str">
        <f t="shared" si="152"/>
        <v>请在此位置填入税率</v>
      </c>
    </row>
    <row r="2412" s="40" customFormat="1" spans="1:8">
      <c r="A2412" s="41"/>
      <c r="B2412" s="41"/>
      <c r="C2412" s="41"/>
      <c r="D2412" s="49" t="str">
        <f>IFERROR(VLOOKUP($C2412,商品分类目录查找!$A:$B,2,0),"-")</f>
        <v>-</v>
      </c>
      <c r="E2412" s="56" t="str">
        <f t="shared" si="149"/>
        <v>-</v>
      </c>
      <c r="F2412" s="49" t="str">
        <f t="shared" si="150"/>
        <v>-</v>
      </c>
      <c r="G2412" s="49" t="str">
        <f t="shared" si="151"/>
        <v>-</v>
      </c>
      <c r="H2412" s="54" t="str">
        <f t="shared" si="152"/>
        <v>请在此位置填入税率</v>
      </c>
    </row>
    <row r="2413" s="40" customFormat="1" spans="1:8">
      <c r="A2413" s="41"/>
      <c r="B2413" s="41"/>
      <c r="C2413" s="41"/>
      <c r="D2413" s="49" t="str">
        <f>IFERROR(VLOOKUP($C2413,商品分类目录查找!$A:$B,2,0),"-")</f>
        <v>-</v>
      </c>
      <c r="E2413" s="56" t="str">
        <f t="shared" si="149"/>
        <v>-</v>
      </c>
      <c r="F2413" s="49" t="str">
        <f t="shared" si="150"/>
        <v>-</v>
      </c>
      <c r="G2413" s="49" t="str">
        <f t="shared" si="151"/>
        <v>-</v>
      </c>
      <c r="H2413" s="54" t="str">
        <f t="shared" si="152"/>
        <v>请在此位置填入税率</v>
      </c>
    </row>
    <row r="2414" s="40" customFormat="1" spans="1:8">
      <c r="A2414" s="41"/>
      <c r="B2414" s="41"/>
      <c r="C2414" s="41"/>
      <c r="D2414" s="49" t="str">
        <f>IFERROR(VLOOKUP($C2414,商品分类目录查找!$A:$B,2,0),"-")</f>
        <v>-</v>
      </c>
      <c r="E2414" s="56" t="str">
        <f t="shared" si="149"/>
        <v>-</v>
      </c>
      <c r="F2414" s="49" t="str">
        <f t="shared" si="150"/>
        <v>-</v>
      </c>
      <c r="G2414" s="49" t="str">
        <f t="shared" si="151"/>
        <v>-</v>
      </c>
      <c r="H2414" s="54" t="str">
        <f t="shared" si="152"/>
        <v>请在此位置填入税率</v>
      </c>
    </row>
    <row r="2415" s="40" customFormat="1" spans="1:8">
      <c r="A2415" s="41"/>
      <c r="B2415" s="41"/>
      <c r="C2415" s="41"/>
      <c r="D2415" s="49" t="str">
        <f>IFERROR(VLOOKUP($C2415,商品分类目录查找!$A:$B,2,0),"-")</f>
        <v>-</v>
      </c>
      <c r="E2415" s="56" t="str">
        <f t="shared" si="149"/>
        <v>-</v>
      </c>
      <c r="F2415" s="49" t="str">
        <f t="shared" si="150"/>
        <v>-</v>
      </c>
      <c r="G2415" s="49" t="str">
        <f t="shared" si="151"/>
        <v>-</v>
      </c>
      <c r="H2415" s="54" t="str">
        <f t="shared" si="152"/>
        <v>请在此位置填入税率</v>
      </c>
    </row>
    <row r="2416" s="40" customFormat="1" spans="1:8">
      <c r="A2416" s="41"/>
      <c r="B2416" s="41"/>
      <c r="C2416" s="41"/>
      <c r="D2416" s="49" t="str">
        <f>IFERROR(VLOOKUP($C2416,商品分类目录查找!$A:$B,2,0),"-")</f>
        <v>-</v>
      </c>
      <c r="E2416" s="56" t="str">
        <f t="shared" si="149"/>
        <v>-</v>
      </c>
      <c r="F2416" s="49" t="str">
        <f t="shared" si="150"/>
        <v>-</v>
      </c>
      <c r="G2416" s="49" t="str">
        <f t="shared" si="151"/>
        <v>-</v>
      </c>
      <c r="H2416" s="54" t="str">
        <f t="shared" si="152"/>
        <v>请在此位置填入税率</v>
      </c>
    </row>
    <row r="2417" s="40" customFormat="1" spans="1:8">
      <c r="A2417" s="41"/>
      <c r="B2417" s="41"/>
      <c r="C2417" s="41"/>
      <c r="D2417" s="49" t="str">
        <f>IFERROR(VLOOKUP($C2417,商品分类目录查找!$A:$B,2,0),"-")</f>
        <v>-</v>
      </c>
      <c r="E2417" s="56" t="str">
        <f t="shared" si="149"/>
        <v>-</v>
      </c>
      <c r="F2417" s="49" t="str">
        <f t="shared" si="150"/>
        <v>-</v>
      </c>
      <c r="G2417" s="49" t="str">
        <f t="shared" si="151"/>
        <v>-</v>
      </c>
      <c r="H2417" s="54" t="str">
        <f t="shared" si="152"/>
        <v>请在此位置填入税率</v>
      </c>
    </row>
    <row r="2418" s="40" customFormat="1" spans="1:8">
      <c r="A2418" s="41"/>
      <c r="B2418" s="41"/>
      <c r="C2418" s="41"/>
      <c r="D2418" s="49" t="str">
        <f>IFERROR(VLOOKUP($C2418,商品分类目录查找!$A:$B,2,0),"-")</f>
        <v>-</v>
      </c>
      <c r="E2418" s="56" t="str">
        <f t="shared" si="149"/>
        <v>-</v>
      </c>
      <c r="F2418" s="49" t="str">
        <f t="shared" si="150"/>
        <v>-</v>
      </c>
      <c r="G2418" s="49" t="str">
        <f t="shared" si="151"/>
        <v>-</v>
      </c>
      <c r="H2418" s="54" t="str">
        <f t="shared" si="152"/>
        <v>请在此位置填入税率</v>
      </c>
    </row>
    <row r="2419" s="40" customFormat="1" spans="1:8">
      <c r="A2419" s="41"/>
      <c r="B2419" s="41"/>
      <c r="C2419" s="41"/>
      <c r="D2419" s="49" t="str">
        <f>IFERROR(VLOOKUP($C2419,商品分类目录查找!$A:$B,2,0),"-")</f>
        <v>-</v>
      </c>
      <c r="E2419" s="56" t="str">
        <f t="shared" si="149"/>
        <v>-</v>
      </c>
      <c r="F2419" s="49" t="str">
        <f t="shared" si="150"/>
        <v>-</v>
      </c>
      <c r="G2419" s="49" t="str">
        <f t="shared" si="151"/>
        <v>-</v>
      </c>
      <c r="H2419" s="54" t="str">
        <f t="shared" si="152"/>
        <v>请在此位置填入税率</v>
      </c>
    </row>
    <row r="2420" s="40" customFormat="1" spans="1:8">
      <c r="A2420" s="41"/>
      <c r="B2420" s="41"/>
      <c r="C2420" s="41"/>
      <c r="D2420" s="49" t="str">
        <f>IFERROR(VLOOKUP($C2420,商品分类目录查找!$A:$B,2,0),"-")</f>
        <v>-</v>
      </c>
      <c r="E2420" s="56" t="str">
        <f t="shared" si="149"/>
        <v>-</v>
      </c>
      <c r="F2420" s="49" t="str">
        <f t="shared" si="150"/>
        <v>-</v>
      </c>
      <c r="G2420" s="49" t="str">
        <f t="shared" si="151"/>
        <v>-</v>
      </c>
      <c r="H2420" s="54" t="str">
        <f t="shared" si="152"/>
        <v>请在此位置填入税率</v>
      </c>
    </row>
    <row r="2421" s="40" customFormat="1" spans="1:8">
      <c r="A2421" s="41"/>
      <c r="B2421" s="41"/>
      <c r="C2421" s="41"/>
      <c r="D2421" s="49" t="str">
        <f>IFERROR(VLOOKUP($C2421,商品分类目录查找!$A:$B,2,0),"-")</f>
        <v>-</v>
      </c>
      <c r="E2421" s="56" t="str">
        <f t="shared" si="149"/>
        <v>-</v>
      </c>
      <c r="F2421" s="49" t="str">
        <f t="shared" si="150"/>
        <v>-</v>
      </c>
      <c r="G2421" s="49" t="str">
        <f t="shared" si="151"/>
        <v>-</v>
      </c>
      <c r="H2421" s="54" t="str">
        <f t="shared" si="152"/>
        <v>请在此位置填入税率</v>
      </c>
    </row>
    <row r="2422" s="40" customFormat="1" spans="1:8">
      <c r="A2422" s="41"/>
      <c r="B2422" s="41"/>
      <c r="C2422" s="41"/>
      <c r="D2422" s="49" t="str">
        <f>IFERROR(VLOOKUP($C2422,商品分类目录查找!$A:$B,2,0),"-")</f>
        <v>-</v>
      </c>
      <c r="E2422" s="56" t="str">
        <f t="shared" si="149"/>
        <v>-</v>
      </c>
      <c r="F2422" s="49" t="str">
        <f t="shared" si="150"/>
        <v>-</v>
      </c>
      <c r="G2422" s="49" t="str">
        <f t="shared" si="151"/>
        <v>-</v>
      </c>
      <c r="H2422" s="54" t="str">
        <f t="shared" si="152"/>
        <v>请在此位置填入税率</v>
      </c>
    </row>
    <row r="2423" s="40" customFormat="1" spans="1:8">
      <c r="A2423" s="41"/>
      <c r="B2423" s="41"/>
      <c r="C2423" s="41"/>
      <c r="D2423" s="49" t="str">
        <f>IFERROR(VLOOKUP($C2423,商品分类目录查找!$A:$B,2,0),"-")</f>
        <v>-</v>
      </c>
      <c r="E2423" s="56" t="str">
        <f t="shared" si="149"/>
        <v>-</v>
      </c>
      <c r="F2423" s="49" t="str">
        <f t="shared" si="150"/>
        <v>-</v>
      </c>
      <c r="G2423" s="49" t="str">
        <f t="shared" si="151"/>
        <v>-</v>
      </c>
      <c r="H2423" s="54" t="str">
        <f t="shared" si="152"/>
        <v>请在此位置填入税率</v>
      </c>
    </row>
    <row r="2424" s="40" customFormat="1" spans="1:8">
      <c r="A2424" s="41"/>
      <c r="B2424" s="41"/>
      <c r="C2424" s="41"/>
      <c r="D2424" s="49" t="str">
        <f>IFERROR(VLOOKUP($C2424,商品分类目录查找!$A:$B,2,0),"-")</f>
        <v>-</v>
      </c>
      <c r="E2424" s="56" t="str">
        <f t="shared" si="149"/>
        <v>-</v>
      </c>
      <c r="F2424" s="49" t="str">
        <f t="shared" si="150"/>
        <v>-</v>
      </c>
      <c r="G2424" s="49" t="str">
        <f t="shared" si="151"/>
        <v>-</v>
      </c>
      <c r="H2424" s="54" t="str">
        <f t="shared" si="152"/>
        <v>请在此位置填入税率</v>
      </c>
    </row>
    <row r="2425" s="40" customFormat="1" spans="1:8">
      <c r="A2425" s="41"/>
      <c r="B2425" s="41"/>
      <c r="C2425" s="41"/>
      <c r="D2425" s="49" t="str">
        <f>IFERROR(VLOOKUP($C2425,商品分类目录查找!$A:$B,2,0),"-")</f>
        <v>-</v>
      </c>
      <c r="E2425" s="56" t="str">
        <f t="shared" si="149"/>
        <v>-</v>
      </c>
      <c r="F2425" s="49" t="str">
        <f t="shared" si="150"/>
        <v>-</v>
      </c>
      <c r="G2425" s="49" t="str">
        <f t="shared" si="151"/>
        <v>-</v>
      </c>
      <c r="H2425" s="54" t="str">
        <f t="shared" si="152"/>
        <v>请在此位置填入税率</v>
      </c>
    </row>
    <row r="2426" s="40" customFormat="1" spans="1:8">
      <c r="A2426" s="41"/>
      <c r="B2426" s="41"/>
      <c r="C2426" s="41"/>
      <c r="D2426" s="49" t="str">
        <f>IFERROR(VLOOKUP($C2426,商品分类目录查找!$A:$B,2,0),"-")</f>
        <v>-</v>
      </c>
      <c r="E2426" s="56" t="str">
        <f t="shared" si="149"/>
        <v>-</v>
      </c>
      <c r="F2426" s="49" t="str">
        <f t="shared" si="150"/>
        <v>-</v>
      </c>
      <c r="G2426" s="49" t="str">
        <f t="shared" si="151"/>
        <v>-</v>
      </c>
      <c r="H2426" s="54" t="str">
        <f t="shared" si="152"/>
        <v>请在此位置填入税率</v>
      </c>
    </row>
    <row r="2427" s="40" customFormat="1" spans="1:8">
      <c r="A2427" s="41"/>
      <c r="B2427" s="41"/>
      <c r="C2427" s="41"/>
      <c r="D2427" s="49" t="str">
        <f>IFERROR(VLOOKUP($C2427,商品分类目录查找!$A:$B,2,0),"-")</f>
        <v>-</v>
      </c>
      <c r="E2427" s="56" t="str">
        <f t="shared" si="149"/>
        <v>-</v>
      </c>
      <c r="F2427" s="49" t="str">
        <f t="shared" si="150"/>
        <v>-</v>
      </c>
      <c r="G2427" s="49" t="str">
        <f t="shared" si="151"/>
        <v>-</v>
      </c>
      <c r="H2427" s="54" t="str">
        <f t="shared" si="152"/>
        <v>请在此位置填入税率</v>
      </c>
    </row>
    <row r="2428" s="40" customFormat="1" spans="1:8">
      <c r="A2428" s="41"/>
      <c r="B2428" s="41"/>
      <c r="C2428" s="41"/>
      <c r="D2428" s="49" t="str">
        <f>IFERROR(VLOOKUP($C2428,商品分类目录查找!$A:$B,2,0),"-")</f>
        <v>-</v>
      </c>
      <c r="E2428" s="56" t="str">
        <f t="shared" si="149"/>
        <v>-</v>
      </c>
      <c r="F2428" s="49" t="str">
        <f t="shared" si="150"/>
        <v>-</v>
      </c>
      <c r="G2428" s="49" t="str">
        <f t="shared" si="151"/>
        <v>-</v>
      </c>
      <c r="H2428" s="54" t="str">
        <f t="shared" si="152"/>
        <v>请在此位置填入税率</v>
      </c>
    </row>
    <row r="2429" s="40" customFormat="1" spans="1:8">
      <c r="A2429" s="41"/>
      <c r="B2429" s="41"/>
      <c r="C2429" s="41"/>
      <c r="D2429" s="49" t="str">
        <f>IFERROR(VLOOKUP($C2429,商品分类目录查找!$A:$B,2,0),"-")</f>
        <v>-</v>
      </c>
      <c r="E2429" s="56" t="str">
        <f t="shared" si="149"/>
        <v>-</v>
      </c>
      <c r="F2429" s="49" t="str">
        <f t="shared" si="150"/>
        <v>-</v>
      </c>
      <c r="G2429" s="49" t="str">
        <f t="shared" si="151"/>
        <v>-</v>
      </c>
      <c r="H2429" s="54" t="str">
        <f t="shared" si="152"/>
        <v>请在此位置填入税率</v>
      </c>
    </row>
    <row r="2430" s="40" customFormat="1" spans="1:8">
      <c r="A2430" s="41"/>
      <c r="B2430" s="41"/>
      <c r="C2430" s="41"/>
      <c r="D2430" s="49" t="str">
        <f>IFERROR(VLOOKUP($C2430,商品分类目录查找!$A:$B,2,0),"-")</f>
        <v>-</v>
      </c>
      <c r="E2430" s="56" t="str">
        <f t="shared" si="149"/>
        <v>-</v>
      </c>
      <c r="F2430" s="49" t="str">
        <f t="shared" si="150"/>
        <v>-</v>
      </c>
      <c r="G2430" s="49" t="str">
        <f t="shared" si="151"/>
        <v>-</v>
      </c>
      <c r="H2430" s="54" t="str">
        <f t="shared" si="152"/>
        <v>请在此位置填入税率</v>
      </c>
    </row>
    <row r="2431" s="40" customFormat="1" spans="1:8">
      <c r="A2431" s="41"/>
      <c r="B2431" s="41"/>
      <c r="C2431" s="41"/>
      <c r="D2431" s="49" t="str">
        <f>IFERROR(VLOOKUP($C2431,商品分类目录查找!$A:$B,2,0),"-")</f>
        <v>-</v>
      </c>
      <c r="E2431" s="56" t="str">
        <f t="shared" si="149"/>
        <v>-</v>
      </c>
      <c r="F2431" s="49" t="str">
        <f t="shared" si="150"/>
        <v>-</v>
      </c>
      <c r="G2431" s="49" t="str">
        <f t="shared" si="151"/>
        <v>-</v>
      </c>
      <c r="H2431" s="54" t="str">
        <f t="shared" si="152"/>
        <v>请在此位置填入税率</v>
      </c>
    </row>
    <row r="2432" s="40" customFormat="1" spans="1:8">
      <c r="A2432" s="41"/>
      <c r="B2432" s="41"/>
      <c r="C2432" s="41"/>
      <c r="D2432" s="49" t="str">
        <f>IFERROR(VLOOKUP($C2432,商品分类目录查找!$A:$B,2,0),"-")</f>
        <v>-</v>
      </c>
      <c r="E2432" s="56" t="str">
        <f t="shared" si="149"/>
        <v>-</v>
      </c>
      <c r="F2432" s="49" t="str">
        <f t="shared" si="150"/>
        <v>-</v>
      </c>
      <c r="G2432" s="49" t="str">
        <f t="shared" si="151"/>
        <v>-</v>
      </c>
      <c r="H2432" s="54" t="str">
        <f t="shared" si="152"/>
        <v>请在此位置填入税率</v>
      </c>
    </row>
    <row r="2433" s="40" customFormat="1" spans="1:8">
      <c r="A2433" s="41"/>
      <c r="B2433" s="41"/>
      <c r="C2433" s="41"/>
      <c r="D2433" s="49" t="str">
        <f>IFERROR(VLOOKUP($C2433,商品分类目录查找!$A:$B,2,0),"-")</f>
        <v>-</v>
      </c>
      <c r="E2433" s="56" t="str">
        <f t="shared" si="149"/>
        <v>-</v>
      </c>
      <c r="F2433" s="49" t="str">
        <f t="shared" si="150"/>
        <v>-</v>
      </c>
      <c r="G2433" s="49" t="str">
        <f t="shared" si="151"/>
        <v>-</v>
      </c>
      <c r="H2433" s="54" t="str">
        <f t="shared" si="152"/>
        <v>请在此位置填入税率</v>
      </c>
    </row>
    <row r="2434" s="40" customFormat="1" spans="1:8">
      <c r="A2434" s="41"/>
      <c r="B2434" s="41"/>
      <c r="C2434" s="41"/>
      <c r="D2434" s="49" t="str">
        <f>IFERROR(VLOOKUP($C2434,商品分类目录查找!$A:$B,2,0),"-")</f>
        <v>-</v>
      </c>
      <c r="E2434" s="56" t="str">
        <f t="shared" ref="E2434:E2497" si="153">LEFT(D2434,4)</f>
        <v>-</v>
      </c>
      <c r="F2434" s="49" t="str">
        <f t="shared" ref="F2434:F2497" si="154">LEFT($D2434,3)</f>
        <v>-</v>
      </c>
      <c r="G2434" s="49" t="str">
        <f t="shared" ref="G2434:G2497" si="155">LEFT($D2434,2)</f>
        <v>-</v>
      </c>
      <c r="H2434" s="54" t="str">
        <f t="shared" si="152"/>
        <v>请在此位置填入税率</v>
      </c>
    </row>
    <row r="2435" s="40" customFormat="1" spans="1:8">
      <c r="A2435" s="41"/>
      <c r="B2435" s="41"/>
      <c r="C2435" s="41"/>
      <c r="D2435" s="49" t="str">
        <f>IFERROR(VLOOKUP($C2435,商品分类目录查找!$A:$B,2,0),"-")</f>
        <v>-</v>
      </c>
      <c r="E2435" s="56" t="str">
        <f t="shared" si="153"/>
        <v>-</v>
      </c>
      <c r="F2435" s="49" t="str">
        <f t="shared" si="154"/>
        <v>-</v>
      </c>
      <c r="G2435" s="49" t="str">
        <f t="shared" si="155"/>
        <v>-</v>
      </c>
      <c r="H2435" s="54" t="str">
        <f t="shared" si="152"/>
        <v>请在此位置填入税率</v>
      </c>
    </row>
    <row r="2436" s="40" customFormat="1" spans="1:8">
      <c r="A2436" s="41"/>
      <c r="B2436" s="41"/>
      <c r="C2436" s="41"/>
      <c r="D2436" s="49" t="str">
        <f>IFERROR(VLOOKUP($C2436,商品分类目录查找!$A:$B,2,0),"-")</f>
        <v>-</v>
      </c>
      <c r="E2436" s="56" t="str">
        <f t="shared" si="153"/>
        <v>-</v>
      </c>
      <c r="F2436" s="49" t="str">
        <f t="shared" si="154"/>
        <v>-</v>
      </c>
      <c r="G2436" s="49" t="str">
        <f t="shared" si="155"/>
        <v>-</v>
      </c>
      <c r="H2436" s="54" t="str">
        <f t="shared" si="152"/>
        <v>请在此位置填入税率</v>
      </c>
    </row>
    <row r="2437" s="40" customFormat="1" spans="1:8">
      <c r="A2437" s="41"/>
      <c r="B2437" s="41"/>
      <c r="C2437" s="41"/>
      <c r="D2437" s="49" t="str">
        <f>IFERROR(VLOOKUP($C2437,商品分类目录查找!$A:$B,2,0),"-")</f>
        <v>-</v>
      </c>
      <c r="E2437" s="56" t="str">
        <f t="shared" si="153"/>
        <v>-</v>
      </c>
      <c r="F2437" s="49" t="str">
        <f t="shared" si="154"/>
        <v>-</v>
      </c>
      <c r="G2437" s="49" t="str">
        <f t="shared" si="155"/>
        <v>-</v>
      </c>
      <c r="H2437" s="54" t="str">
        <f t="shared" si="152"/>
        <v>请在此位置填入税率</v>
      </c>
    </row>
    <row r="2438" s="40" customFormat="1" spans="1:8">
      <c r="A2438" s="41"/>
      <c r="B2438" s="41"/>
      <c r="C2438" s="41"/>
      <c r="D2438" s="49" t="str">
        <f>IFERROR(VLOOKUP($C2438,商品分类目录查找!$A:$B,2,0),"-")</f>
        <v>-</v>
      </c>
      <c r="E2438" s="56" t="str">
        <f t="shared" si="153"/>
        <v>-</v>
      </c>
      <c r="F2438" s="49" t="str">
        <f t="shared" si="154"/>
        <v>-</v>
      </c>
      <c r="G2438" s="49" t="str">
        <f t="shared" si="155"/>
        <v>-</v>
      </c>
      <c r="H2438" s="54" t="str">
        <f t="shared" si="152"/>
        <v>请在此位置填入税率</v>
      </c>
    </row>
    <row r="2439" s="40" customFormat="1" spans="1:8">
      <c r="A2439" s="41"/>
      <c r="B2439" s="41"/>
      <c r="C2439" s="41"/>
      <c r="D2439" s="49" t="str">
        <f>IFERROR(VLOOKUP($C2439,商品分类目录查找!$A:$B,2,0),"-")</f>
        <v>-</v>
      </c>
      <c r="E2439" s="56" t="str">
        <f t="shared" si="153"/>
        <v>-</v>
      </c>
      <c r="F2439" s="49" t="str">
        <f t="shared" si="154"/>
        <v>-</v>
      </c>
      <c r="G2439" s="49" t="str">
        <f t="shared" si="155"/>
        <v>-</v>
      </c>
      <c r="H2439" s="54" t="str">
        <f t="shared" si="152"/>
        <v>请在此位置填入税率</v>
      </c>
    </row>
    <row r="2440" s="40" customFormat="1" spans="1:8">
      <c r="A2440" s="41"/>
      <c r="B2440" s="41"/>
      <c r="C2440" s="41"/>
      <c r="D2440" s="49" t="str">
        <f>IFERROR(VLOOKUP($C2440,商品分类目录查找!$A:$B,2,0),"-")</f>
        <v>-</v>
      </c>
      <c r="E2440" s="56" t="str">
        <f t="shared" si="153"/>
        <v>-</v>
      </c>
      <c r="F2440" s="49" t="str">
        <f t="shared" si="154"/>
        <v>-</v>
      </c>
      <c r="G2440" s="49" t="str">
        <f t="shared" si="155"/>
        <v>-</v>
      </c>
      <c r="H2440" s="54" t="str">
        <f t="shared" si="152"/>
        <v>请在此位置填入税率</v>
      </c>
    </row>
    <row r="2441" s="40" customFormat="1" spans="1:8">
      <c r="A2441" s="41"/>
      <c r="B2441" s="41"/>
      <c r="C2441" s="41"/>
      <c r="D2441" s="49" t="str">
        <f>IFERROR(VLOOKUP($C2441,商品分类目录查找!$A:$B,2,0),"-")</f>
        <v>-</v>
      </c>
      <c r="E2441" s="56" t="str">
        <f t="shared" si="153"/>
        <v>-</v>
      </c>
      <c r="F2441" s="49" t="str">
        <f t="shared" si="154"/>
        <v>-</v>
      </c>
      <c r="G2441" s="49" t="str">
        <f t="shared" si="155"/>
        <v>-</v>
      </c>
      <c r="H2441" s="54" t="str">
        <f t="shared" si="152"/>
        <v>请在此位置填入税率</v>
      </c>
    </row>
    <row r="2442" s="40" customFormat="1" spans="1:8">
      <c r="A2442" s="41"/>
      <c r="B2442" s="41"/>
      <c r="C2442" s="41"/>
      <c r="D2442" s="49" t="str">
        <f>IFERROR(VLOOKUP($C2442,商品分类目录查找!$A:$B,2,0),"-")</f>
        <v>-</v>
      </c>
      <c r="E2442" s="56" t="str">
        <f t="shared" si="153"/>
        <v>-</v>
      </c>
      <c r="F2442" s="49" t="str">
        <f t="shared" si="154"/>
        <v>-</v>
      </c>
      <c r="G2442" s="49" t="str">
        <f t="shared" si="155"/>
        <v>-</v>
      </c>
      <c r="H2442" s="54" t="str">
        <f t="shared" si="152"/>
        <v>请在此位置填入税率</v>
      </c>
    </row>
    <row r="2443" s="40" customFormat="1" spans="1:8">
      <c r="A2443" s="41"/>
      <c r="B2443" s="41"/>
      <c r="C2443" s="41"/>
      <c r="D2443" s="49" t="str">
        <f>IFERROR(VLOOKUP($C2443,商品分类目录查找!$A:$B,2,0),"-")</f>
        <v>-</v>
      </c>
      <c r="E2443" s="56" t="str">
        <f t="shared" si="153"/>
        <v>-</v>
      </c>
      <c r="F2443" s="49" t="str">
        <f t="shared" si="154"/>
        <v>-</v>
      </c>
      <c r="G2443" s="49" t="str">
        <f t="shared" si="155"/>
        <v>-</v>
      </c>
      <c r="H2443" s="54" t="str">
        <f t="shared" si="152"/>
        <v>请在此位置填入税率</v>
      </c>
    </row>
    <row r="2444" s="40" customFormat="1" spans="1:8">
      <c r="A2444" s="41"/>
      <c r="B2444" s="41"/>
      <c r="C2444" s="41"/>
      <c r="D2444" s="49" t="str">
        <f>IFERROR(VLOOKUP($C2444,商品分类目录查找!$A:$B,2,0),"-")</f>
        <v>-</v>
      </c>
      <c r="E2444" s="56" t="str">
        <f t="shared" si="153"/>
        <v>-</v>
      </c>
      <c r="F2444" s="49" t="str">
        <f t="shared" si="154"/>
        <v>-</v>
      </c>
      <c r="G2444" s="49" t="str">
        <f t="shared" si="155"/>
        <v>-</v>
      </c>
      <c r="H2444" s="54" t="str">
        <f t="shared" si="152"/>
        <v>请在此位置填入税率</v>
      </c>
    </row>
    <row r="2445" s="40" customFormat="1" spans="1:8">
      <c r="A2445" s="41"/>
      <c r="B2445" s="41"/>
      <c r="C2445" s="41"/>
      <c r="D2445" s="49" t="str">
        <f>IFERROR(VLOOKUP($C2445,商品分类目录查找!$A:$B,2,0),"-")</f>
        <v>-</v>
      </c>
      <c r="E2445" s="56" t="str">
        <f t="shared" si="153"/>
        <v>-</v>
      </c>
      <c r="F2445" s="49" t="str">
        <f t="shared" si="154"/>
        <v>-</v>
      </c>
      <c r="G2445" s="49" t="str">
        <f t="shared" si="155"/>
        <v>-</v>
      </c>
      <c r="H2445" s="54" t="str">
        <f t="shared" si="152"/>
        <v>请在此位置填入税率</v>
      </c>
    </row>
    <row r="2446" s="40" customFormat="1" spans="1:8">
      <c r="A2446" s="41"/>
      <c r="B2446" s="41"/>
      <c r="C2446" s="41"/>
      <c r="D2446" s="49" t="str">
        <f>IFERROR(VLOOKUP($C2446,商品分类目录查找!$A:$B,2,0),"-")</f>
        <v>-</v>
      </c>
      <c r="E2446" s="56" t="str">
        <f t="shared" si="153"/>
        <v>-</v>
      </c>
      <c r="F2446" s="49" t="str">
        <f t="shared" si="154"/>
        <v>-</v>
      </c>
      <c r="G2446" s="49" t="str">
        <f t="shared" si="155"/>
        <v>-</v>
      </c>
      <c r="H2446" s="54" t="str">
        <f t="shared" si="152"/>
        <v>请在此位置填入税率</v>
      </c>
    </row>
    <row r="2447" s="40" customFormat="1" spans="1:8">
      <c r="A2447" s="41"/>
      <c r="B2447" s="41"/>
      <c r="C2447" s="41"/>
      <c r="D2447" s="49" t="str">
        <f>IFERROR(VLOOKUP($C2447,商品分类目录查找!$A:$B,2,0),"-")</f>
        <v>-</v>
      </c>
      <c r="E2447" s="56" t="str">
        <f t="shared" si="153"/>
        <v>-</v>
      </c>
      <c r="F2447" s="49" t="str">
        <f t="shared" si="154"/>
        <v>-</v>
      </c>
      <c r="G2447" s="49" t="str">
        <f t="shared" si="155"/>
        <v>-</v>
      </c>
      <c r="H2447" s="54" t="str">
        <f t="shared" ref="H2447:H2510" si="156">IF(B2447="","请在此位置填入税率","-")</f>
        <v>请在此位置填入税率</v>
      </c>
    </row>
    <row r="2448" s="40" customFormat="1" spans="1:8">
      <c r="A2448" s="41"/>
      <c r="B2448" s="41"/>
      <c r="C2448" s="41"/>
      <c r="D2448" s="49" t="str">
        <f>IFERROR(VLOOKUP($C2448,商品分类目录查找!$A:$B,2,0),"-")</f>
        <v>-</v>
      </c>
      <c r="E2448" s="56" t="str">
        <f t="shared" si="153"/>
        <v>-</v>
      </c>
      <c r="F2448" s="49" t="str">
        <f t="shared" si="154"/>
        <v>-</v>
      </c>
      <c r="G2448" s="49" t="str">
        <f t="shared" si="155"/>
        <v>-</v>
      </c>
      <c r="H2448" s="54" t="str">
        <f t="shared" si="156"/>
        <v>请在此位置填入税率</v>
      </c>
    </row>
    <row r="2449" s="40" customFormat="1" spans="1:8">
      <c r="A2449" s="41"/>
      <c r="B2449" s="41"/>
      <c r="C2449" s="41"/>
      <c r="D2449" s="49" t="str">
        <f>IFERROR(VLOOKUP($C2449,商品分类目录查找!$A:$B,2,0),"-")</f>
        <v>-</v>
      </c>
      <c r="E2449" s="56" t="str">
        <f t="shared" si="153"/>
        <v>-</v>
      </c>
      <c r="F2449" s="49" t="str">
        <f t="shared" si="154"/>
        <v>-</v>
      </c>
      <c r="G2449" s="49" t="str">
        <f t="shared" si="155"/>
        <v>-</v>
      </c>
      <c r="H2449" s="54" t="str">
        <f t="shared" si="156"/>
        <v>请在此位置填入税率</v>
      </c>
    </row>
    <row r="2450" s="40" customFormat="1" spans="1:8">
      <c r="A2450" s="41"/>
      <c r="B2450" s="41"/>
      <c r="C2450" s="41"/>
      <c r="D2450" s="49" t="str">
        <f>IFERROR(VLOOKUP($C2450,商品分类目录查找!$A:$B,2,0),"-")</f>
        <v>-</v>
      </c>
      <c r="E2450" s="56" t="str">
        <f t="shared" si="153"/>
        <v>-</v>
      </c>
      <c r="F2450" s="49" t="str">
        <f t="shared" si="154"/>
        <v>-</v>
      </c>
      <c r="G2450" s="49" t="str">
        <f t="shared" si="155"/>
        <v>-</v>
      </c>
      <c r="H2450" s="54" t="str">
        <f t="shared" si="156"/>
        <v>请在此位置填入税率</v>
      </c>
    </row>
    <row r="2451" s="40" customFormat="1" spans="1:8">
      <c r="A2451" s="41"/>
      <c r="B2451" s="41"/>
      <c r="C2451" s="41"/>
      <c r="D2451" s="49" t="str">
        <f>IFERROR(VLOOKUP($C2451,商品分类目录查找!$A:$B,2,0),"-")</f>
        <v>-</v>
      </c>
      <c r="E2451" s="56" t="str">
        <f t="shared" si="153"/>
        <v>-</v>
      </c>
      <c r="F2451" s="49" t="str">
        <f t="shared" si="154"/>
        <v>-</v>
      </c>
      <c r="G2451" s="49" t="str">
        <f t="shared" si="155"/>
        <v>-</v>
      </c>
      <c r="H2451" s="54" t="str">
        <f t="shared" si="156"/>
        <v>请在此位置填入税率</v>
      </c>
    </row>
    <row r="2452" s="40" customFormat="1" spans="1:8">
      <c r="A2452" s="41"/>
      <c r="B2452" s="41"/>
      <c r="C2452" s="41"/>
      <c r="D2452" s="49" t="str">
        <f>IFERROR(VLOOKUP($C2452,商品分类目录查找!$A:$B,2,0),"-")</f>
        <v>-</v>
      </c>
      <c r="E2452" s="56" t="str">
        <f t="shared" si="153"/>
        <v>-</v>
      </c>
      <c r="F2452" s="49" t="str">
        <f t="shared" si="154"/>
        <v>-</v>
      </c>
      <c r="G2452" s="49" t="str">
        <f t="shared" si="155"/>
        <v>-</v>
      </c>
      <c r="H2452" s="54" t="str">
        <f t="shared" si="156"/>
        <v>请在此位置填入税率</v>
      </c>
    </row>
    <row r="2453" s="40" customFormat="1" spans="1:8">
      <c r="A2453" s="41"/>
      <c r="B2453" s="41"/>
      <c r="C2453" s="41"/>
      <c r="D2453" s="49" t="str">
        <f>IFERROR(VLOOKUP($C2453,商品分类目录查找!$A:$B,2,0),"-")</f>
        <v>-</v>
      </c>
      <c r="E2453" s="56" t="str">
        <f t="shared" si="153"/>
        <v>-</v>
      </c>
      <c r="F2453" s="49" t="str">
        <f t="shared" si="154"/>
        <v>-</v>
      </c>
      <c r="G2453" s="49" t="str">
        <f t="shared" si="155"/>
        <v>-</v>
      </c>
      <c r="H2453" s="54" t="str">
        <f t="shared" si="156"/>
        <v>请在此位置填入税率</v>
      </c>
    </row>
    <row r="2454" s="40" customFormat="1" spans="1:8">
      <c r="A2454" s="41"/>
      <c r="B2454" s="41"/>
      <c r="C2454" s="41"/>
      <c r="D2454" s="49" t="str">
        <f>IFERROR(VLOOKUP($C2454,商品分类目录查找!$A:$B,2,0),"-")</f>
        <v>-</v>
      </c>
      <c r="E2454" s="56" t="str">
        <f t="shared" si="153"/>
        <v>-</v>
      </c>
      <c r="F2454" s="49" t="str">
        <f t="shared" si="154"/>
        <v>-</v>
      </c>
      <c r="G2454" s="49" t="str">
        <f t="shared" si="155"/>
        <v>-</v>
      </c>
      <c r="H2454" s="54" t="str">
        <f t="shared" si="156"/>
        <v>请在此位置填入税率</v>
      </c>
    </row>
    <row r="2455" s="40" customFormat="1" spans="1:8">
      <c r="A2455" s="41"/>
      <c r="B2455" s="41"/>
      <c r="C2455" s="41"/>
      <c r="D2455" s="49" t="str">
        <f>IFERROR(VLOOKUP($C2455,商品分类目录查找!$A:$B,2,0),"-")</f>
        <v>-</v>
      </c>
      <c r="E2455" s="56" t="str">
        <f t="shared" si="153"/>
        <v>-</v>
      </c>
      <c r="F2455" s="49" t="str">
        <f t="shared" si="154"/>
        <v>-</v>
      </c>
      <c r="G2455" s="49" t="str">
        <f t="shared" si="155"/>
        <v>-</v>
      </c>
      <c r="H2455" s="54" t="str">
        <f t="shared" si="156"/>
        <v>请在此位置填入税率</v>
      </c>
    </row>
    <row r="2456" s="40" customFormat="1" spans="1:8">
      <c r="A2456" s="41"/>
      <c r="B2456" s="41"/>
      <c r="C2456" s="41"/>
      <c r="D2456" s="49" t="str">
        <f>IFERROR(VLOOKUP($C2456,商品分类目录查找!$A:$B,2,0),"-")</f>
        <v>-</v>
      </c>
      <c r="E2456" s="56" t="str">
        <f t="shared" si="153"/>
        <v>-</v>
      </c>
      <c r="F2456" s="49" t="str">
        <f t="shared" si="154"/>
        <v>-</v>
      </c>
      <c r="G2456" s="49" t="str">
        <f t="shared" si="155"/>
        <v>-</v>
      </c>
      <c r="H2456" s="54" t="str">
        <f t="shared" si="156"/>
        <v>请在此位置填入税率</v>
      </c>
    </row>
    <row r="2457" s="40" customFormat="1" spans="1:8">
      <c r="A2457" s="41"/>
      <c r="B2457" s="41"/>
      <c r="C2457" s="41"/>
      <c r="D2457" s="49" t="str">
        <f>IFERROR(VLOOKUP($C2457,商品分类目录查找!$A:$B,2,0),"-")</f>
        <v>-</v>
      </c>
      <c r="E2457" s="56" t="str">
        <f t="shared" si="153"/>
        <v>-</v>
      </c>
      <c r="F2457" s="49" t="str">
        <f t="shared" si="154"/>
        <v>-</v>
      </c>
      <c r="G2457" s="49" t="str">
        <f t="shared" si="155"/>
        <v>-</v>
      </c>
      <c r="H2457" s="54" t="str">
        <f t="shared" si="156"/>
        <v>请在此位置填入税率</v>
      </c>
    </row>
    <row r="2458" s="40" customFormat="1" spans="1:8">
      <c r="A2458" s="41"/>
      <c r="B2458" s="41"/>
      <c r="C2458" s="41"/>
      <c r="D2458" s="49" t="str">
        <f>IFERROR(VLOOKUP($C2458,商品分类目录查找!$A:$B,2,0),"-")</f>
        <v>-</v>
      </c>
      <c r="E2458" s="56" t="str">
        <f t="shared" si="153"/>
        <v>-</v>
      </c>
      <c r="F2458" s="49" t="str">
        <f t="shared" si="154"/>
        <v>-</v>
      </c>
      <c r="G2458" s="49" t="str">
        <f t="shared" si="155"/>
        <v>-</v>
      </c>
      <c r="H2458" s="54" t="str">
        <f t="shared" si="156"/>
        <v>请在此位置填入税率</v>
      </c>
    </row>
    <row r="2459" s="40" customFormat="1" spans="1:8">
      <c r="A2459" s="41"/>
      <c r="B2459" s="41"/>
      <c r="C2459" s="41"/>
      <c r="D2459" s="49" t="str">
        <f>IFERROR(VLOOKUP($C2459,商品分类目录查找!$A:$B,2,0),"-")</f>
        <v>-</v>
      </c>
      <c r="E2459" s="56" t="str">
        <f t="shared" si="153"/>
        <v>-</v>
      </c>
      <c r="F2459" s="49" t="str">
        <f t="shared" si="154"/>
        <v>-</v>
      </c>
      <c r="G2459" s="49" t="str">
        <f t="shared" si="155"/>
        <v>-</v>
      </c>
      <c r="H2459" s="54" t="str">
        <f t="shared" si="156"/>
        <v>请在此位置填入税率</v>
      </c>
    </row>
    <row r="2460" s="40" customFormat="1" spans="1:8">
      <c r="A2460" s="41"/>
      <c r="B2460" s="41"/>
      <c r="C2460" s="41"/>
      <c r="D2460" s="49" t="str">
        <f>IFERROR(VLOOKUP($C2460,商品分类目录查找!$A:$B,2,0),"-")</f>
        <v>-</v>
      </c>
      <c r="E2460" s="56" t="str">
        <f t="shared" si="153"/>
        <v>-</v>
      </c>
      <c r="F2460" s="49" t="str">
        <f t="shared" si="154"/>
        <v>-</v>
      </c>
      <c r="G2460" s="49" t="str">
        <f t="shared" si="155"/>
        <v>-</v>
      </c>
      <c r="H2460" s="54" t="str">
        <f t="shared" si="156"/>
        <v>请在此位置填入税率</v>
      </c>
    </row>
    <row r="2461" s="40" customFormat="1" spans="1:8">
      <c r="A2461" s="41"/>
      <c r="B2461" s="41"/>
      <c r="C2461" s="41"/>
      <c r="D2461" s="49" t="str">
        <f>IFERROR(VLOOKUP($C2461,商品分类目录查找!$A:$B,2,0),"-")</f>
        <v>-</v>
      </c>
      <c r="E2461" s="56" t="str">
        <f t="shared" si="153"/>
        <v>-</v>
      </c>
      <c r="F2461" s="49" t="str">
        <f t="shared" si="154"/>
        <v>-</v>
      </c>
      <c r="G2461" s="49" t="str">
        <f t="shared" si="155"/>
        <v>-</v>
      </c>
      <c r="H2461" s="54" t="str">
        <f t="shared" si="156"/>
        <v>请在此位置填入税率</v>
      </c>
    </row>
    <row r="2462" s="40" customFormat="1" spans="1:8">
      <c r="A2462" s="41"/>
      <c r="B2462" s="41"/>
      <c r="C2462" s="48"/>
      <c r="D2462" s="49" t="str">
        <f>IFERROR(VLOOKUP($C2462,商品分类目录查找!$A:$B,2,0),"-")</f>
        <v>-</v>
      </c>
      <c r="E2462" s="56" t="str">
        <f t="shared" si="153"/>
        <v>-</v>
      </c>
      <c r="F2462" s="49" t="str">
        <f t="shared" si="154"/>
        <v>-</v>
      </c>
      <c r="G2462" s="49" t="str">
        <f t="shared" si="155"/>
        <v>-</v>
      </c>
      <c r="H2462" s="54" t="str">
        <f t="shared" si="156"/>
        <v>请在此位置填入税率</v>
      </c>
    </row>
    <row r="2463" s="40" customFormat="1" spans="1:8">
      <c r="A2463" s="41"/>
      <c r="B2463" s="41"/>
      <c r="C2463" s="48"/>
      <c r="D2463" s="49" t="str">
        <f>IFERROR(VLOOKUP($C2463,商品分类目录查找!$A:$B,2,0),"-")</f>
        <v>-</v>
      </c>
      <c r="E2463" s="56" t="str">
        <f t="shared" si="153"/>
        <v>-</v>
      </c>
      <c r="F2463" s="49" t="str">
        <f t="shared" si="154"/>
        <v>-</v>
      </c>
      <c r="G2463" s="49" t="str">
        <f t="shared" si="155"/>
        <v>-</v>
      </c>
      <c r="H2463" s="54" t="str">
        <f t="shared" si="156"/>
        <v>请在此位置填入税率</v>
      </c>
    </row>
    <row r="2464" s="40" customFormat="1" spans="1:8">
      <c r="A2464" s="41"/>
      <c r="B2464" s="41"/>
      <c r="C2464" s="41"/>
      <c r="D2464" s="49" t="str">
        <f>IFERROR(VLOOKUP($C2464,商品分类目录查找!$A:$B,2,0),"-")</f>
        <v>-</v>
      </c>
      <c r="E2464" s="56" t="str">
        <f t="shared" si="153"/>
        <v>-</v>
      </c>
      <c r="F2464" s="49" t="str">
        <f t="shared" si="154"/>
        <v>-</v>
      </c>
      <c r="G2464" s="49" t="str">
        <f t="shared" si="155"/>
        <v>-</v>
      </c>
      <c r="H2464" s="54" t="str">
        <f t="shared" si="156"/>
        <v>请在此位置填入税率</v>
      </c>
    </row>
    <row r="2465" s="40" customFormat="1" spans="1:8">
      <c r="A2465" s="41"/>
      <c r="B2465" s="41"/>
      <c r="C2465" s="41"/>
      <c r="D2465" s="49" t="str">
        <f>IFERROR(VLOOKUP($C2465,商品分类目录查找!$A:$B,2,0),"-")</f>
        <v>-</v>
      </c>
      <c r="E2465" s="56" t="str">
        <f t="shared" si="153"/>
        <v>-</v>
      </c>
      <c r="F2465" s="49" t="str">
        <f t="shared" si="154"/>
        <v>-</v>
      </c>
      <c r="G2465" s="49" t="str">
        <f t="shared" si="155"/>
        <v>-</v>
      </c>
      <c r="H2465" s="54" t="str">
        <f t="shared" si="156"/>
        <v>请在此位置填入税率</v>
      </c>
    </row>
    <row r="2466" s="40" customFormat="1" spans="1:8">
      <c r="A2466" s="41"/>
      <c r="B2466" s="41"/>
      <c r="C2466" s="41"/>
      <c r="D2466" s="49" t="str">
        <f>IFERROR(VLOOKUP($C2466,商品分类目录查找!$A:$B,2,0),"-")</f>
        <v>-</v>
      </c>
      <c r="E2466" s="56" t="str">
        <f t="shared" si="153"/>
        <v>-</v>
      </c>
      <c r="F2466" s="49" t="str">
        <f t="shared" si="154"/>
        <v>-</v>
      </c>
      <c r="G2466" s="49" t="str">
        <f t="shared" si="155"/>
        <v>-</v>
      </c>
      <c r="H2466" s="54" t="str">
        <f t="shared" si="156"/>
        <v>请在此位置填入税率</v>
      </c>
    </row>
    <row r="2467" s="40" customFormat="1" spans="1:8">
      <c r="A2467" s="41"/>
      <c r="B2467" s="41"/>
      <c r="C2467" s="41"/>
      <c r="D2467" s="49" t="str">
        <f>IFERROR(VLOOKUP($C2467,商品分类目录查找!$A:$B,2,0),"-")</f>
        <v>-</v>
      </c>
      <c r="E2467" s="56" t="str">
        <f t="shared" si="153"/>
        <v>-</v>
      </c>
      <c r="F2467" s="49" t="str">
        <f t="shared" si="154"/>
        <v>-</v>
      </c>
      <c r="G2467" s="49" t="str">
        <f t="shared" si="155"/>
        <v>-</v>
      </c>
      <c r="H2467" s="54" t="str">
        <f t="shared" si="156"/>
        <v>请在此位置填入税率</v>
      </c>
    </row>
    <row r="2468" s="40" customFormat="1" spans="1:8">
      <c r="A2468" s="41"/>
      <c r="B2468" s="41"/>
      <c r="C2468" s="41"/>
      <c r="D2468" s="49" t="str">
        <f>IFERROR(VLOOKUP($C2468,商品分类目录查找!$A:$B,2,0),"-")</f>
        <v>-</v>
      </c>
      <c r="E2468" s="56" t="str">
        <f t="shared" si="153"/>
        <v>-</v>
      </c>
      <c r="F2468" s="49" t="str">
        <f t="shared" si="154"/>
        <v>-</v>
      </c>
      <c r="G2468" s="49" t="str">
        <f t="shared" si="155"/>
        <v>-</v>
      </c>
      <c r="H2468" s="54" t="str">
        <f t="shared" si="156"/>
        <v>请在此位置填入税率</v>
      </c>
    </row>
    <row r="2469" s="40" customFormat="1" spans="1:8">
      <c r="A2469" s="41"/>
      <c r="B2469" s="41"/>
      <c r="C2469" s="41"/>
      <c r="D2469" s="49" t="str">
        <f>IFERROR(VLOOKUP($C2469,商品分类目录查找!$A:$B,2,0),"-")</f>
        <v>-</v>
      </c>
      <c r="E2469" s="56" t="str">
        <f t="shared" si="153"/>
        <v>-</v>
      </c>
      <c r="F2469" s="49" t="str">
        <f t="shared" si="154"/>
        <v>-</v>
      </c>
      <c r="G2469" s="49" t="str">
        <f t="shared" si="155"/>
        <v>-</v>
      </c>
      <c r="H2469" s="54" t="str">
        <f t="shared" si="156"/>
        <v>请在此位置填入税率</v>
      </c>
    </row>
    <row r="2470" s="40" customFormat="1" spans="1:8">
      <c r="A2470" s="41"/>
      <c r="B2470" s="41"/>
      <c r="C2470" s="41"/>
      <c r="D2470" s="49" t="str">
        <f>IFERROR(VLOOKUP($C2470,商品分类目录查找!$A:$B,2,0),"-")</f>
        <v>-</v>
      </c>
      <c r="E2470" s="56" t="str">
        <f t="shared" si="153"/>
        <v>-</v>
      </c>
      <c r="F2470" s="49" t="str">
        <f t="shared" si="154"/>
        <v>-</v>
      </c>
      <c r="G2470" s="49" t="str">
        <f t="shared" si="155"/>
        <v>-</v>
      </c>
      <c r="H2470" s="54" t="str">
        <f t="shared" si="156"/>
        <v>请在此位置填入税率</v>
      </c>
    </row>
    <row r="2471" s="40" customFormat="1" spans="1:8">
      <c r="A2471" s="41"/>
      <c r="B2471" s="41"/>
      <c r="C2471" s="41"/>
      <c r="D2471" s="49" t="str">
        <f>IFERROR(VLOOKUP($C2471,商品分类目录查找!$A:$B,2,0),"-")</f>
        <v>-</v>
      </c>
      <c r="E2471" s="56" t="str">
        <f t="shared" si="153"/>
        <v>-</v>
      </c>
      <c r="F2471" s="49" t="str">
        <f t="shared" si="154"/>
        <v>-</v>
      </c>
      <c r="G2471" s="49" t="str">
        <f t="shared" si="155"/>
        <v>-</v>
      </c>
      <c r="H2471" s="54" t="str">
        <f t="shared" si="156"/>
        <v>请在此位置填入税率</v>
      </c>
    </row>
    <row r="2472" s="40" customFormat="1" spans="1:8">
      <c r="A2472" s="41"/>
      <c r="B2472" s="41"/>
      <c r="C2472" s="41"/>
      <c r="D2472" s="49" t="str">
        <f>IFERROR(VLOOKUP($C2472,商品分类目录查找!$A:$B,2,0),"-")</f>
        <v>-</v>
      </c>
      <c r="E2472" s="56" t="str">
        <f t="shared" si="153"/>
        <v>-</v>
      </c>
      <c r="F2472" s="49" t="str">
        <f t="shared" si="154"/>
        <v>-</v>
      </c>
      <c r="G2472" s="49" t="str">
        <f t="shared" si="155"/>
        <v>-</v>
      </c>
      <c r="H2472" s="54" t="str">
        <f t="shared" si="156"/>
        <v>请在此位置填入税率</v>
      </c>
    </row>
    <row r="2473" s="40" customFormat="1" spans="1:8">
      <c r="A2473" s="41"/>
      <c r="B2473" s="41"/>
      <c r="C2473" s="41"/>
      <c r="D2473" s="49" t="str">
        <f>IFERROR(VLOOKUP($C2473,商品分类目录查找!$A:$B,2,0),"-")</f>
        <v>-</v>
      </c>
      <c r="E2473" s="56" t="str">
        <f t="shared" si="153"/>
        <v>-</v>
      </c>
      <c r="F2473" s="49" t="str">
        <f t="shared" si="154"/>
        <v>-</v>
      </c>
      <c r="G2473" s="49" t="str">
        <f t="shared" si="155"/>
        <v>-</v>
      </c>
      <c r="H2473" s="54" t="str">
        <f t="shared" si="156"/>
        <v>请在此位置填入税率</v>
      </c>
    </row>
    <row r="2474" s="40" customFormat="1" spans="1:8">
      <c r="A2474" s="41"/>
      <c r="B2474" s="41"/>
      <c r="C2474" s="41"/>
      <c r="D2474" s="49" t="str">
        <f>IFERROR(VLOOKUP($C2474,商品分类目录查找!$A:$B,2,0),"-")</f>
        <v>-</v>
      </c>
      <c r="E2474" s="56" t="str">
        <f t="shared" si="153"/>
        <v>-</v>
      </c>
      <c r="F2474" s="49" t="str">
        <f t="shared" si="154"/>
        <v>-</v>
      </c>
      <c r="G2474" s="49" t="str">
        <f t="shared" si="155"/>
        <v>-</v>
      </c>
      <c r="H2474" s="54" t="str">
        <f t="shared" si="156"/>
        <v>请在此位置填入税率</v>
      </c>
    </row>
    <row r="2475" s="40" customFormat="1" spans="1:8">
      <c r="A2475" s="41"/>
      <c r="B2475" s="41"/>
      <c r="C2475" s="41"/>
      <c r="D2475" s="49" t="str">
        <f>IFERROR(VLOOKUP($C2475,商品分类目录查找!$A:$B,2,0),"-")</f>
        <v>-</v>
      </c>
      <c r="E2475" s="56" t="str">
        <f t="shared" si="153"/>
        <v>-</v>
      </c>
      <c r="F2475" s="49" t="str">
        <f t="shared" si="154"/>
        <v>-</v>
      </c>
      <c r="G2475" s="49" t="str">
        <f t="shared" si="155"/>
        <v>-</v>
      </c>
      <c r="H2475" s="54" t="str">
        <f t="shared" si="156"/>
        <v>请在此位置填入税率</v>
      </c>
    </row>
    <row r="2476" s="40" customFormat="1" spans="1:8">
      <c r="A2476" s="41"/>
      <c r="B2476" s="41"/>
      <c r="C2476" s="41"/>
      <c r="D2476" s="49" t="str">
        <f>IFERROR(VLOOKUP($C2476,商品分类目录查找!$A:$B,2,0),"-")</f>
        <v>-</v>
      </c>
      <c r="E2476" s="56" t="str">
        <f t="shared" si="153"/>
        <v>-</v>
      </c>
      <c r="F2476" s="49" t="str">
        <f t="shared" si="154"/>
        <v>-</v>
      </c>
      <c r="G2476" s="49" t="str">
        <f t="shared" si="155"/>
        <v>-</v>
      </c>
      <c r="H2476" s="54" t="str">
        <f t="shared" si="156"/>
        <v>请在此位置填入税率</v>
      </c>
    </row>
    <row r="2477" s="40" customFormat="1" spans="1:8">
      <c r="A2477" s="41"/>
      <c r="B2477" s="41"/>
      <c r="C2477" s="41"/>
      <c r="D2477" s="49" t="str">
        <f>IFERROR(VLOOKUP($C2477,商品分类目录查找!$A:$B,2,0),"-")</f>
        <v>-</v>
      </c>
      <c r="E2477" s="56" t="str">
        <f t="shared" si="153"/>
        <v>-</v>
      </c>
      <c r="F2477" s="49" t="str">
        <f t="shared" si="154"/>
        <v>-</v>
      </c>
      <c r="G2477" s="49" t="str">
        <f t="shared" si="155"/>
        <v>-</v>
      </c>
      <c r="H2477" s="54" t="str">
        <f t="shared" si="156"/>
        <v>请在此位置填入税率</v>
      </c>
    </row>
    <row r="2478" s="40" customFormat="1" spans="1:8">
      <c r="A2478" s="41"/>
      <c r="B2478" s="41"/>
      <c r="C2478" s="41"/>
      <c r="D2478" s="49" t="str">
        <f>IFERROR(VLOOKUP($C2478,商品分类目录查找!$A:$B,2,0),"-")</f>
        <v>-</v>
      </c>
      <c r="E2478" s="56" t="str">
        <f t="shared" si="153"/>
        <v>-</v>
      </c>
      <c r="F2478" s="49" t="str">
        <f t="shared" si="154"/>
        <v>-</v>
      </c>
      <c r="G2478" s="49" t="str">
        <f t="shared" si="155"/>
        <v>-</v>
      </c>
      <c r="H2478" s="54" t="str">
        <f t="shared" si="156"/>
        <v>请在此位置填入税率</v>
      </c>
    </row>
    <row r="2479" s="40" customFormat="1" spans="1:8">
      <c r="A2479" s="41"/>
      <c r="B2479" s="41"/>
      <c r="C2479" s="41"/>
      <c r="D2479" s="49" t="str">
        <f>IFERROR(VLOOKUP($C2479,商品分类目录查找!$A:$B,2,0),"-")</f>
        <v>-</v>
      </c>
      <c r="E2479" s="56" t="str">
        <f t="shared" si="153"/>
        <v>-</v>
      </c>
      <c r="F2479" s="49" t="str">
        <f t="shared" si="154"/>
        <v>-</v>
      </c>
      <c r="G2479" s="49" t="str">
        <f t="shared" si="155"/>
        <v>-</v>
      </c>
      <c r="H2479" s="54" t="str">
        <f t="shared" si="156"/>
        <v>请在此位置填入税率</v>
      </c>
    </row>
    <row r="2480" s="40" customFormat="1" spans="1:8">
      <c r="A2480" s="41"/>
      <c r="B2480" s="41"/>
      <c r="C2480" s="41"/>
      <c r="D2480" s="49" t="str">
        <f>IFERROR(VLOOKUP($C2480,商品分类目录查找!$A:$B,2,0),"-")</f>
        <v>-</v>
      </c>
      <c r="E2480" s="56" t="str">
        <f t="shared" si="153"/>
        <v>-</v>
      </c>
      <c r="F2480" s="49" t="str">
        <f t="shared" si="154"/>
        <v>-</v>
      </c>
      <c r="G2480" s="49" t="str">
        <f t="shared" si="155"/>
        <v>-</v>
      </c>
      <c r="H2480" s="54" t="str">
        <f t="shared" si="156"/>
        <v>请在此位置填入税率</v>
      </c>
    </row>
    <row r="2481" s="40" customFormat="1" spans="1:8">
      <c r="A2481" s="41"/>
      <c r="B2481" s="41"/>
      <c r="C2481" s="41"/>
      <c r="D2481" s="49" t="str">
        <f>IFERROR(VLOOKUP($C2481,商品分类目录查找!$A:$B,2,0),"-")</f>
        <v>-</v>
      </c>
      <c r="E2481" s="56" t="str">
        <f t="shared" si="153"/>
        <v>-</v>
      </c>
      <c r="F2481" s="49" t="str">
        <f t="shared" si="154"/>
        <v>-</v>
      </c>
      <c r="G2481" s="49" t="str">
        <f t="shared" si="155"/>
        <v>-</v>
      </c>
      <c r="H2481" s="54" t="str">
        <f t="shared" si="156"/>
        <v>请在此位置填入税率</v>
      </c>
    </row>
    <row r="2482" s="40" customFormat="1" spans="1:8">
      <c r="A2482" s="41"/>
      <c r="B2482" s="41"/>
      <c r="C2482" s="41"/>
      <c r="D2482" s="49" t="str">
        <f>IFERROR(VLOOKUP($C2482,商品分类目录查找!$A:$B,2,0),"-")</f>
        <v>-</v>
      </c>
      <c r="E2482" s="56" t="str">
        <f t="shared" si="153"/>
        <v>-</v>
      </c>
      <c r="F2482" s="49" t="str">
        <f t="shared" si="154"/>
        <v>-</v>
      </c>
      <c r="G2482" s="49" t="str">
        <f t="shared" si="155"/>
        <v>-</v>
      </c>
      <c r="H2482" s="54" t="str">
        <f t="shared" si="156"/>
        <v>请在此位置填入税率</v>
      </c>
    </row>
    <row r="2483" s="40" customFormat="1" spans="1:8">
      <c r="A2483" s="41"/>
      <c r="B2483" s="41"/>
      <c r="C2483" s="41"/>
      <c r="D2483" s="49" t="str">
        <f>IFERROR(VLOOKUP($C2483,商品分类目录查找!$A:$B,2,0),"-")</f>
        <v>-</v>
      </c>
      <c r="E2483" s="56" t="str">
        <f t="shared" si="153"/>
        <v>-</v>
      </c>
      <c r="F2483" s="49" t="str">
        <f t="shared" si="154"/>
        <v>-</v>
      </c>
      <c r="G2483" s="49" t="str">
        <f t="shared" si="155"/>
        <v>-</v>
      </c>
      <c r="H2483" s="54" t="str">
        <f t="shared" si="156"/>
        <v>请在此位置填入税率</v>
      </c>
    </row>
    <row r="2484" s="40" customFormat="1" spans="1:8">
      <c r="A2484" s="41"/>
      <c r="B2484" s="41"/>
      <c r="C2484" s="41"/>
      <c r="D2484" s="49" t="str">
        <f>IFERROR(VLOOKUP($C2484,商品分类目录查找!$A:$B,2,0),"-")</f>
        <v>-</v>
      </c>
      <c r="E2484" s="56" t="str">
        <f t="shared" si="153"/>
        <v>-</v>
      </c>
      <c r="F2484" s="49" t="str">
        <f t="shared" si="154"/>
        <v>-</v>
      </c>
      <c r="G2484" s="49" t="str">
        <f t="shared" si="155"/>
        <v>-</v>
      </c>
      <c r="H2484" s="54" t="str">
        <f t="shared" si="156"/>
        <v>请在此位置填入税率</v>
      </c>
    </row>
    <row r="2485" s="40" customFormat="1" spans="1:8">
      <c r="A2485" s="41"/>
      <c r="B2485" s="41"/>
      <c r="C2485" s="41"/>
      <c r="D2485" s="49" t="str">
        <f>IFERROR(VLOOKUP($C2485,商品分类目录查找!$A:$B,2,0),"-")</f>
        <v>-</v>
      </c>
      <c r="E2485" s="56" t="str">
        <f t="shared" si="153"/>
        <v>-</v>
      </c>
      <c r="F2485" s="49" t="str">
        <f t="shared" si="154"/>
        <v>-</v>
      </c>
      <c r="G2485" s="49" t="str">
        <f t="shared" si="155"/>
        <v>-</v>
      </c>
      <c r="H2485" s="54" t="str">
        <f t="shared" si="156"/>
        <v>请在此位置填入税率</v>
      </c>
    </row>
    <row r="2486" s="40" customFormat="1" spans="1:8">
      <c r="A2486" s="41"/>
      <c r="B2486" s="41"/>
      <c r="C2486" s="41"/>
      <c r="D2486" s="49" t="str">
        <f>IFERROR(VLOOKUP($C2486,商品分类目录查找!$A:$B,2,0),"-")</f>
        <v>-</v>
      </c>
      <c r="E2486" s="56" t="str">
        <f t="shared" si="153"/>
        <v>-</v>
      </c>
      <c r="F2486" s="49" t="str">
        <f t="shared" si="154"/>
        <v>-</v>
      </c>
      <c r="G2486" s="49" t="str">
        <f t="shared" si="155"/>
        <v>-</v>
      </c>
      <c r="H2486" s="54" t="str">
        <f t="shared" si="156"/>
        <v>请在此位置填入税率</v>
      </c>
    </row>
    <row r="2487" s="40" customFormat="1" spans="1:8">
      <c r="A2487" s="41"/>
      <c r="B2487" s="41"/>
      <c r="C2487" s="41"/>
      <c r="D2487" s="49" t="str">
        <f>IFERROR(VLOOKUP($C2487,商品分类目录查找!$A:$B,2,0),"-")</f>
        <v>-</v>
      </c>
      <c r="E2487" s="56" t="str">
        <f t="shared" si="153"/>
        <v>-</v>
      </c>
      <c r="F2487" s="49" t="str">
        <f t="shared" si="154"/>
        <v>-</v>
      </c>
      <c r="G2487" s="49" t="str">
        <f t="shared" si="155"/>
        <v>-</v>
      </c>
      <c r="H2487" s="54" t="str">
        <f t="shared" si="156"/>
        <v>请在此位置填入税率</v>
      </c>
    </row>
    <row r="2488" s="40" customFormat="1" spans="1:8">
      <c r="A2488" s="41"/>
      <c r="B2488" s="41"/>
      <c r="C2488" s="48"/>
      <c r="D2488" s="49" t="str">
        <f>IFERROR(VLOOKUP($C2488,商品分类目录查找!$A:$B,2,0),"-")</f>
        <v>-</v>
      </c>
      <c r="E2488" s="56" t="str">
        <f t="shared" si="153"/>
        <v>-</v>
      </c>
      <c r="F2488" s="49" t="str">
        <f t="shared" si="154"/>
        <v>-</v>
      </c>
      <c r="G2488" s="49" t="str">
        <f t="shared" si="155"/>
        <v>-</v>
      </c>
      <c r="H2488" s="54" t="str">
        <f t="shared" si="156"/>
        <v>请在此位置填入税率</v>
      </c>
    </row>
    <row r="2489" s="40" customFormat="1" spans="1:8">
      <c r="A2489" s="41"/>
      <c r="B2489" s="41"/>
      <c r="C2489" s="48"/>
      <c r="D2489" s="49" t="str">
        <f>IFERROR(VLOOKUP($C2489,商品分类目录查找!$A:$B,2,0),"-")</f>
        <v>-</v>
      </c>
      <c r="E2489" s="56" t="str">
        <f t="shared" si="153"/>
        <v>-</v>
      </c>
      <c r="F2489" s="49" t="str">
        <f t="shared" si="154"/>
        <v>-</v>
      </c>
      <c r="G2489" s="49" t="str">
        <f t="shared" si="155"/>
        <v>-</v>
      </c>
      <c r="H2489" s="54" t="str">
        <f t="shared" si="156"/>
        <v>请在此位置填入税率</v>
      </c>
    </row>
    <row r="2490" s="40" customFormat="1" spans="1:8">
      <c r="A2490" s="41"/>
      <c r="B2490" s="41"/>
      <c r="C2490" s="48"/>
      <c r="D2490" s="49" t="str">
        <f>IFERROR(VLOOKUP($C2490,商品分类目录查找!$A:$B,2,0),"-")</f>
        <v>-</v>
      </c>
      <c r="E2490" s="56" t="str">
        <f t="shared" si="153"/>
        <v>-</v>
      </c>
      <c r="F2490" s="49" t="str">
        <f t="shared" si="154"/>
        <v>-</v>
      </c>
      <c r="G2490" s="49" t="str">
        <f t="shared" si="155"/>
        <v>-</v>
      </c>
      <c r="H2490" s="54" t="str">
        <f t="shared" si="156"/>
        <v>请在此位置填入税率</v>
      </c>
    </row>
    <row r="2491" s="40" customFormat="1" spans="1:8">
      <c r="A2491" s="41"/>
      <c r="B2491" s="41"/>
      <c r="C2491" s="41"/>
      <c r="D2491" s="49" t="str">
        <f>IFERROR(VLOOKUP($C2491,商品分类目录查找!$A:$B,2,0),"-")</f>
        <v>-</v>
      </c>
      <c r="E2491" s="56" t="str">
        <f t="shared" si="153"/>
        <v>-</v>
      </c>
      <c r="F2491" s="49" t="str">
        <f t="shared" si="154"/>
        <v>-</v>
      </c>
      <c r="G2491" s="49" t="str">
        <f t="shared" si="155"/>
        <v>-</v>
      </c>
      <c r="H2491" s="54" t="str">
        <f t="shared" si="156"/>
        <v>请在此位置填入税率</v>
      </c>
    </row>
    <row r="2492" s="40" customFormat="1" spans="1:8">
      <c r="A2492" s="41"/>
      <c r="B2492" s="41"/>
      <c r="C2492" s="41"/>
      <c r="D2492" s="49" t="str">
        <f>IFERROR(VLOOKUP($C2492,商品分类目录查找!$A:$B,2,0),"-")</f>
        <v>-</v>
      </c>
      <c r="E2492" s="56" t="str">
        <f t="shared" si="153"/>
        <v>-</v>
      </c>
      <c r="F2492" s="49" t="str">
        <f t="shared" si="154"/>
        <v>-</v>
      </c>
      <c r="G2492" s="49" t="str">
        <f t="shared" si="155"/>
        <v>-</v>
      </c>
      <c r="H2492" s="54" t="str">
        <f t="shared" si="156"/>
        <v>请在此位置填入税率</v>
      </c>
    </row>
    <row r="2493" s="40" customFormat="1" spans="1:8">
      <c r="A2493" s="41"/>
      <c r="B2493" s="41"/>
      <c r="C2493" s="41"/>
      <c r="D2493" s="49" t="str">
        <f>IFERROR(VLOOKUP($C2493,商品分类目录查找!$A:$B,2,0),"-")</f>
        <v>-</v>
      </c>
      <c r="E2493" s="56" t="str">
        <f t="shared" si="153"/>
        <v>-</v>
      </c>
      <c r="F2493" s="49" t="str">
        <f t="shared" si="154"/>
        <v>-</v>
      </c>
      <c r="G2493" s="49" t="str">
        <f t="shared" si="155"/>
        <v>-</v>
      </c>
      <c r="H2493" s="54" t="str">
        <f t="shared" si="156"/>
        <v>请在此位置填入税率</v>
      </c>
    </row>
    <row r="2494" s="40" customFormat="1" spans="1:8">
      <c r="A2494" s="41"/>
      <c r="B2494" s="41"/>
      <c r="C2494" s="41"/>
      <c r="D2494" s="49" t="str">
        <f>IFERROR(VLOOKUP($C2494,商品分类目录查找!$A:$B,2,0),"-")</f>
        <v>-</v>
      </c>
      <c r="E2494" s="56" t="str">
        <f t="shared" si="153"/>
        <v>-</v>
      </c>
      <c r="F2494" s="49" t="str">
        <f t="shared" si="154"/>
        <v>-</v>
      </c>
      <c r="G2494" s="49" t="str">
        <f t="shared" si="155"/>
        <v>-</v>
      </c>
      <c r="H2494" s="54" t="str">
        <f t="shared" si="156"/>
        <v>请在此位置填入税率</v>
      </c>
    </row>
    <row r="2495" s="40" customFormat="1" spans="1:8">
      <c r="A2495" s="41"/>
      <c r="B2495" s="41"/>
      <c r="C2495" s="41"/>
      <c r="D2495" s="49" t="str">
        <f>IFERROR(VLOOKUP($C2495,商品分类目录查找!$A:$B,2,0),"-")</f>
        <v>-</v>
      </c>
      <c r="E2495" s="56" t="str">
        <f t="shared" si="153"/>
        <v>-</v>
      </c>
      <c r="F2495" s="49" t="str">
        <f t="shared" si="154"/>
        <v>-</v>
      </c>
      <c r="G2495" s="49" t="str">
        <f t="shared" si="155"/>
        <v>-</v>
      </c>
      <c r="H2495" s="54" t="str">
        <f t="shared" si="156"/>
        <v>请在此位置填入税率</v>
      </c>
    </row>
    <row r="2496" s="40" customFormat="1" spans="1:8">
      <c r="A2496" s="41"/>
      <c r="B2496" s="41"/>
      <c r="C2496" s="41"/>
      <c r="D2496" s="49" t="str">
        <f>IFERROR(VLOOKUP($C2496,商品分类目录查找!$A:$B,2,0),"-")</f>
        <v>-</v>
      </c>
      <c r="E2496" s="56" t="str">
        <f t="shared" si="153"/>
        <v>-</v>
      </c>
      <c r="F2496" s="49" t="str">
        <f t="shared" si="154"/>
        <v>-</v>
      </c>
      <c r="G2496" s="49" t="str">
        <f t="shared" si="155"/>
        <v>-</v>
      </c>
      <c r="H2496" s="54" t="str">
        <f t="shared" si="156"/>
        <v>请在此位置填入税率</v>
      </c>
    </row>
    <row r="2497" s="40" customFormat="1" spans="1:8">
      <c r="A2497" s="41"/>
      <c r="B2497" s="41"/>
      <c r="C2497" s="41"/>
      <c r="D2497" s="49" t="str">
        <f>IFERROR(VLOOKUP($C2497,商品分类目录查找!$A:$B,2,0),"-")</f>
        <v>-</v>
      </c>
      <c r="E2497" s="56" t="str">
        <f t="shared" si="153"/>
        <v>-</v>
      </c>
      <c r="F2497" s="49" t="str">
        <f t="shared" si="154"/>
        <v>-</v>
      </c>
      <c r="G2497" s="49" t="str">
        <f t="shared" si="155"/>
        <v>-</v>
      </c>
      <c r="H2497" s="54" t="str">
        <f t="shared" si="156"/>
        <v>请在此位置填入税率</v>
      </c>
    </row>
    <row r="2498" s="40" customFormat="1" spans="1:8">
      <c r="A2498" s="41"/>
      <c r="B2498" s="41"/>
      <c r="C2498" s="41"/>
      <c r="D2498" s="49" t="str">
        <f>IFERROR(VLOOKUP($C2498,商品分类目录查找!$A:$B,2,0),"-")</f>
        <v>-</v>
      </c>
      <c r="E2498" s="56" t="str">
        <f t="shared" ref="E2498:E2561" si="157">LEFT(D2498,4)</f>
        <v>-</v>
      </c>
      <c r="F2498" s="49" t="str">
        <f t="shared" ref="F2498:F2561" si="158">LEFT($D2498,3)</f>
        <v>-</v>
      </c>
      <c r="G2498" s="49" t="str">
        <f t="shared" ref="G2498:G2561" si="159">LEFT($D2498,2)</f>
        <v>-</v>
      </c>
      <c r="H2498" s="54" t="str">
        <f t="shared" si="156"/>
        <v>请在此位置填入税率</v>
      </c>
    </row>
    <row r="2499" s="40" customFormat="1" spans="1:8">
      <c r="A2499" s="41"/>
      <c r="B2499" s="41"/>
      <c r="C2499" s="48"/>
      <c r="D2499" s="49" t="str">
        <f>IFERROR(VLOOKUP($C2499,商品分类目录查找!$A:$B,2,0),"-")</f>
        <v>-</v>
      </c>
      <c r="E2499" s="56" t="str">
        <f t="shared" si="157"/>
        <v>-</v>
      </c>
      <c r="F2499" s="49" t="str">
        <f t="shared" si="158"/>
        <v>-</v>
      </c>
      <c r="G2499" s="49" t="str">
        <f t="shared" si="159"/>
        <v>-</v>
      </c>
      <c r="H2499" s="54" t="str">
        <f t="shared" si="156"/>
        <v>请在此位置填入税率</v>
      </c>
    </row>
    <row r="2500" s="40" customFormat="1" spans="1:8">
      <c r="A2500" s="41"/>
      <c r="B2500" s="41"/>
      <c r="C2500" s="48"/>
      <c r="D2500" s="49" t="str">
        <f>IFERROR(VLOOKUP($C2500,商品分类目录查找!$A:$B,2,0),"-")</f>
        <v>-</v>
      </c>
      <c r="E2500" s="56" t="str">
        <f t="shared" si="157"/>
        <v>-</v>
      </c>
      <c r="F2500" s="49" t="str">
        <f t="shared" si="158"/>
        <v>-</v>
      </c>
      <c r="G2500" s="49" t="str">
        <f t="shared" si="159"/>
        <v>-</v>
      </c>
      <c r="H2500" s="54" t="str">
        <f t="shared" si="156"/>
        <v>请在此位置填入税率</v>
      </c>
    </row>
    <row r="2501" s="40" customFormat="1" spans="1:8">
      <c r="A2501" s="41"/>
      <c r="B2501" s="41"/>
      <c r="C2501" s="48"/>
      <c r="D2501" s="49" t="str">
        <f>IFERROR(VLOOKUP($C2501,商品分类目录查找!$A:$B,2,0),"-")</f>
        <v>-</v>
      </c>
      <c r="E2501" s="56" t="str">
        <f t="shared" si="157"/>
        <v>-</v>
      </c>
      <c r="F2501" s="49" t="str">
        <f t="shared" si="158"/>
        <v>-</v>
      </c>
      <c r="G2501" s="49" t="str">
        <f t="shared" si="159"/>
        <v>-</v>
      </c>
      <c r="H2501" s="54" t="str">
        <f t="shared" si="156"/>
        <v>请在此位置填入税率</v>
      </c>
    </row>
    <row r="2502" s="40" customFormat="1" spans="1:8">
      <c r="A2502" s="41"/>
      <c r="B2502" s="41"/>
      <c r="C2502" s="48"/>
      <c r="D2502" s="49" t="str">
        <f>IFERROR(VLOOKUP($C2502,商品分类目录查找!$A:$B,2,0),"-")</f>
        <v>-</v>
      </c>
      <c r="E2502" s="56" t="str">
        <f t="shared" si="157"/>
        <v>-</v>
      </c>
      <c r="F2502" s="49" t="str">
        <f t="shared" si="158"/>
        <v>-</v>
      </c>
      <c r="G2502" s="49" t="str">
        <f t="shared" si="159"/>
        <v>-</v>
      </c>
      <c r="H2502" s="54" t="str">
        <f t="shared" si="156"/>
        <v>请在此位置填入税率</v>
      </c>
    </row>
    <row r="2503" s="40" customFormat="1" spans="1:8">
      <c r="A2503" s="41"/>
      <c r="B2503" s="41"/>
      <c r="C2503" s="48"/>
      <c r="D2503" s="49" t="str">
        <f>IFERROR(VLOOKUP($C2503,商品分类目录查找!$A:$B,2,0),"-")</f>
        <v>-</v>
      </c>
      <c r="E2503" s="56" t="str">
        <f t="shared" si="157"/>
        <v>-</v>
      </c>
      <c r="F2503" s="49" t="str">
        <f t="shared" si="158"/>
        <v>-</v>
      </c>
      <c r="G2503" s="49" t="str">
        <f t="shared" si="159"/>
        <v>-</v>
      </c>
      <c r="H2503" s="54" t="str">
        <f t="shared" si="156"/>
        <v>请在此位置填入税率</v>
      </c>
    </row>
    <row r="2504" s="40" customFormat="1" spans="1:8">
      <c r="A2504" s="41"/>
      <c r="B2504" s="41"/>
      <c r="C2504" s="41"/>
      <c r="D2504" s="49" t="str">
        <f>IFERROR(VLOOKUP($C2504,商品分类目录查找!$A:$B,2,0),"-")</f>
        <v>-</v>
      </c>
      <c r="E2504" s="56" t="str">
        <f t="shared" si="157"/>
        <v>-</v>
      </c>
      <c r="F2504" s="49" t="str">
        <f t="shared" si="158"/>
        <v>-</v>
      </c>
      <c r="G2504" s="49" t="str">
        <f t="shared" si="159"/>
        <v>-</v>
      </c>
      <c r="H2504" s="54" t="str">
        <f t="shared" si="156"/>
        <v>请在此位置填入税率</v>
      </c>
    </row>
    <row r="2505" s="40" customFormat="1" spans="1:8">
      <c r="A2505" s="41"/>
      <c r="B2505" s="41"/>
      <c r="C2505" s="48"/>
      <c r="D2505" s="49" t="str">
        <f>IFERROR(VLOOKUP($C2505,商品分类目录查找!$A:$B,2,0),"-")</f>
        <v>-</v>
      </c>
      <c r="E2505" s="56" t="str">
        <f t="shared" si="157"/>
        <v>-</v>
      </c>
      <c r="F2505" s="49" t="str">
        <f t="shared" si="158"/>
        <v>-</v>
      </c>
      <c r="G2505" s="49" t="str">
        <f t="shared" si="159"/>
        <v>-</v>
      </c>
      <c r="H2505" s="54" t="str">
        <f t="shared" si="156"/>
        <v>请在此位置填入税率</v>
      </c>
    </row>
    <row r="2506" s="40" customFormat="1" spans="1:8">
      <c r="A2506" s="41"/>
      <c r="B2506" s="41"/>
      <c r="C2506" s="41"/>
      <c r="D2506" s="49" t="str">
        <f>IFERROR(VLOOKUP($C2506,商品分类目录查找!$A:$B,2,0),"-")</f>
        <v>-</v>
      </c>
      <c r="E2506" s="56" t="str">
        <f t="shared" si="157"/>
        <v>-</v>
      </c>
      <c r="F2506" s="49" t="str">
        <f t="shared" si="158"/>
        <v>-</v>
      </c>
      <c r="G2506" s="49" t="str">
        <f t="shared" si="159"/>
        <v>-</v>
      </c>
      <c r="H2506" s="54" t="str">
        <f t="shared" si="156"/>
        <v>请在此位置填入税率</v>
      </c>
    </row>
    <row r="2507" s="40" customFormat="1" spans="1:8">
      <c r="A2507" s="41"/>
      <c r="B2507" s="41"/>
      <c r="C2507" s="41"/>
      <c r="D2507" s="49" t="str">
        <f>IFERROR(VLOOKUP($C2507,商品分类目录查找!$A:$B,2,0),"-")</f>
        <v>-</v>
      </c>
      <c r="E2507" s="56" t="str">
        <f t="shared" si="157"/>
        <v>-</v>
      </c>
      <c r="F2507" s="49" t="str">
        <f t="shared" si="158"/>
        <v>-</v>
      </c>
      <c r="G2507" s="49" t="str">
        <f t="shared" si="159"/>
        <v>-</v>
      </c>
      <c r="H2507" s="54" t="str">
        <f t="shared" si="156"/>
        <v>请在此位置填入税率</v>
      </c>
    </row>
    <row r="2508" s="40" customFormat="1" spans="1:8">
      <c r="A2508" s="41"/>
      <c r="B2508" s="41"/>
      <c r="C2508" s="48"/>
      <c r="D2508" s="49" t="str">
        <f>IFERROR(VLOOKUP($C2508,商品分类目录查找!$A:$B,2,0),"-")</f>
        <v>-</v>
      </c>
      <c r="E2508" s="56" t="str">
        <f t="shared" si="157"/>
        <v>-</v>
      </c>
      <c r="F2508" s="49" t="str">
        <f t="shared" si="158"/>
        <v>-</v>
      </c>
      <c r="G2508" s="49" t="str">
        <f t="shared" si="159"/>
        <v>-</v>
      </c>
      <c r="H2508" s="54" t="str">
        <f t="shared" si="156"/>
        <v>请在此位置填入税率</v>
      </c>
    </row>
    <row r="2509" s="40" customFormat="1" spans="1:8">
      <c r="A2509" s="41"/>
      <c r="B2509" s="41"/>
      <c r="C2509" s="41"/>
      <c r="D2509" s="49" t="str">
        <f>IFERROR(VLOOKUP($C2509,商品分类目录查找!$A:$B,2,0),"-")</f>
        <v>-</v>
      </c>
      <c r="E2509" s="56" t="str">
        <f t="shared" si="157"/>
        <v>-</v>
      </c>
      <c r="F2509" s="49" t="str">
        <f t="shared" si="158"/>
        <v>-</v>
      </c>
      <c r="G2509" s="49" t="str">
        <f t="shared" si="159"/>
        <v>-</v>
      </c>
      <c r="H2509" s="54" t="str">
        <f t="shared" si="156"/>
        <v>请在此位置填入税率</v>
      </c>
    </row>
    <row r="2510" s="40" customFormat="1" spans="1:8">
      <c r="A2510" s="41"/>
      <c r="B2510" s="41"/>
      <c r="C2510" s="41"/>
      <c r="D2510" s="49" t="str">
        <f>IFERROR(VLOOKUP($C2510,商品分类目录查找!$A:$B,2,0),"-")</f>
        <v>-</v>
      </c>
      <c r="E2510" s="56" t="str">
        <f t="shared" si="157"/>
        <v>-</v>
      </c>
      <c r="F2510" s="49" t="str">
        <f t="shared" si="158"/>
        <v>-</v>
      </c>
      <c r="G2510" s="49" t="str">
        <f t="shared" si="159"/>
        <v>-</v>
      </c>
      <c r="H2510" s="54" t="str">
        <f t="shared" si="156"/>
        <v>请在此位置填入税率</v>
      </c>
    </row>
    <row r="2511" s="40" customFormat="1" spans="1:8">
      <c r="A2511" s="41"/>
      <c r="B2511" s="41"/>
      <c r="C2511" s="41"/>
      <c r="D2511" s="49" t="str">
        <f>IFERROR(VLOOKUP($C2511,商品分类目录查找!$A:$B,2,0),"-")</f>
        <v>-</v>
      </c>
      <c r="E2511" s="56" t="str">
        <f t="shared" si="157"/>
        <v>-</v>
      </c>
      <c r="F2511" s="49" t="str">
        <f t="shared" si="158"/>
        <v>-</v>
      </c>
      <c r="G2511" s="49" t="str">
        <f t="shared" si="159"/>
        <v>-</v>
      </c>
      <c r="H2511" s="54" t="str">
        <f t="shared" ref="H2511:H2567" si="160">IF(B2511="","请在此位置填入税率","-")</f>
        <v>请在此位置填入税率</v>
      </c>
    </row>
    <row r="2512" s="40" customFormat="1" spans="1:8">
      <c r="A2512" s="41"/>
      <c r="B2512" s="41"/>
      <c r="C2512" s="41"/>
      <c r="D2512" s="49" t="str">
        <f>IFERROR(VLOOKUP($C2512,商品分类目录查找!$A:$B,2,0),"-")</f>
        <v>-</v>
      </c>
      <c r="E2512" s="56" t="str">
        <f t="shared" si="157"/>
        <v>-</v>
      </c>
      <c r="F2512" s="49" t="str">
        <f t="shared" si="158"/>
        <v>-</v>
      </c>
      <c r="G2512" s="49" t="str">
        <f t="shared" si="159"/>
        <v>-</v>
      </c>
      <c r="H2512" s="54" t="str">
        <f t="shared" si="160"/>
        <v>请在此位置填入税率</v>
      </c>
    </row>
    <row r="2513" s="40" customFormat="1" spans="1:8">
      <c r="A2513" s="41"/>
      <c r="B2513" s="41"/>
      <c r="C2513" s="41"/>
      <c r="D2513" s="49" t="str">
        <f>IFERROR(VLOOKUP($C2513,商品分类目录查找!$A:$B,2,0),"-")</f>
        <v>-</v>
      </c>
      <c r="E2513" s="56" t="str">
        <f t="shared" si="157"/>
        <v>-</v>
      </c>
      <c r="F2513" s="49" t="str">
        <f t="shared" si="158"/>
        <v>-</v>
      </c>
      <c r="G2513" s="49" t="str">
        <f t="shared" si="159"/>
        <v>-</v>
      </c>
      <c r="H2513" s="54" t="str">
        <f t="shared" si="160"/>
        <v>请在此位置填入税率</v>
      </c>
    </row>
    <row r="2514" s="40" customFormat="1" spans="1:8">
      <c r="A2514" s="41"/>
      <c r="B2514" s="41"/>
      <c r="C2514" s="41"/>
      <c r="D2514" s="49" t="str">
        <f>IFERROR(VLOOKUP($C2514,商品分类目录查找!$A:$B,2,0),"-")</f>
        <v>-</v>
      </c>
      <c r="E2514" s="56" t="str">
        <f t="shared" si="157"/>
        <v>-</v>
      </c>
      <c r="F2514" s="49" t="str">
        <f t="shared" si="158"/>
        <v>-</v>
      </c>
      <c r="G2514" s="49" t="str">
        <f t="shared" si="159"/>
        <v>-</v>
      </c>
      <c r="H2514" s="54" t="str">
        <f t="shared" si="160"/>
        <v>请在此位置填入税率</v>
      </c>
    </row>
    <row r="2515" s="40" customFormat="1" spans="1:8">
      <c r="A2515" s="41"/>
      <c r="B2515" s="41"/>
      <c r="C2515" s="41"/>
      <c r="D2515" s="49" t="str">
        <f>IFERROR(VLOOKUP($C2515,商品分类目录查找!$A:$B,2,0),"-")</f>
        <v>-</v>
      </c>
      <c r="E2515" s="56" t="str">
        <f t="shared" si="157"/>
        <v>-</v>
      </c>
      <c r="F2515" s="49" t="str">
        <f t="shared" si="158"/>
        <v>-</v>
      </c>
      <c r="G2515" s="49" t="str">
        <f t="shared" si="159"/>
        <v>-</v>
      </c>
      <c r="H2515" s="54" t="str">
        <f t="shared" si="160"/>
        <v>请在此位置填入税率</v>
      </c>
    </row>
    <row r="2516" s="40" customFormat="1" spans="1:8">
      <c r="A2516" s="41"/>
      <c r="B2516" s="41"/>
      <c r="C2516" s="41"/>
      <c r="D2516" s="49" t="str">
        <f>IFERROR(VLOOKUP($C2516,商品分类目录查找!$A:$B,2,0),"-")</f>
        <v>-</v>
      </c>
      <c r="E2516" s="56" t="str">
        <f t="shared" si="157"/>
        <v>-</v>
      </c>
      <c r="F2516" s="49" t="str">
        <f t="shared" si="158"/>
        <v>-</v>
      </c>
      <c r="G2516" s="49" t="str">
        <f t="shared" si="159"/>
        <v>-</v>
      </c>
      <c r="H2516" s="54" t="str">
        <f t="shared" si="160"/>
        <v>请在此位置填入税率</v>
      </c>
    </row>
    <row r="2517" s="40" customFormat="1" spans="1:8">
      <c r="A2517" s="41"/>
      <c r="B2517" s="41"/>
      <c r="C2517" s="41"/>
      <c r="D2517" s="49" t="str">
        <f>IFERROR(VLOOKUP($C2517,商品分类目录查找!$A:$B,2,0),"-")</f>
        <v>-</v>
      </c>
      <c r="E2517" s="56" t="str">
        <f t="shared" si="157"/>
        <v>-</v>
      </c>
      <c r="F2517" s="49" t="str">
        <f t="shared" si="158"/>
        <v>-</v>
      </c>
      <c r="G2517" s="49" t="str">
        <f t="shared" si="159"/>
        <v>-</v>
      </c>
      <c r="H2517" s="54" t="str">
        <f t="shared" si="160"/>
        <v>请在此位置填入税率</v>
      </c>
    </row>
    <row r="2518" s="40" customFormat="1" spans="1:8">
      <c r="A2518" s="41"/>
      <c r="B2518" s="41"/>
      <c r="C2518" s="48"/>
      <c r="D2518" s="49" t="str">
        <f>IFERROR(VLOOKUP($C2518,商品分类目录查找!$A:$B,2,0),"-")</f>
        <v>-</v>
      </c>
      <c r="E2518" s="56" t="str">
        <f t="shared" si="157"/>
        <v>-</v>
      </c>
      <c r="F2518" s="49" t="str">
        <f t="shared" si="158"/>
        <v>-</v>
      </c>
      <c r="G2518" s="49" t="str">
        <f t="shared" si="159"/>
        <v>-</v>
      </c>
      <c r="H2518" s="54" t="str">
        <f t="shared" si="160"/>
        <v>请在此位置填入税率</v>
      </c>
    </row>
    <row r="2519" s="40" customFormat="1" spans="1:8">
      <c r="A2519" s="41"/>
      <c r="B2519" s="41"/>
      <c r="C2519" s="48"/>
      <c r="D2519" s="49" t="str">
        <f>IFERROR(VLOOKUP($C2519,商品分类目录查找!$A:$B,2,0),"-")</f>
        <v>-</v>
      </c>
      <c r="E2519" s="56" t="str">
        <f t="shared" si="157"/>
        <v>-</v>
      </c>
      <c r="F2519" s="49" t="str">
        <f t="shared" si="158"/>
        <v>-</v>
      </c>
      <c r="G2519" s="49" t="str">
        <f t="shared" si="159"/>
        <v>-</v>
      </c>
      <c r="H2519" s="54" t="str">
        <f t="shared" si="160"/>
        <v>请在此位置填入税率</v>
      </c>
    </row>
    <row r="2520" s="40" customFormat="1" spans="1:8">
      <c r="A2520" s="41"/>
      <c r="B2520" s="41"/>
      <c r="C2520" s="41"/>
      <c r="D2520" s="49" t="str">
        <f>IFERROR(VLOOKUP($C2520,商品分类目录查找!$A:$B,2,0),"-")</f>
        <v>-</v>
      </c>
      <c r="E2520" s="56" t="str">
        <f t="shared" si="157"/>
        <v>-</v>
      </c>
      <c r="F2520" s="49" t="str">
        <f t="shared" si="158"/>
        <v>-</v>
      </c>
      <c r="G2520" s="49" t="str">
        <f t="shared" si="159"/>
        <v>-</v>
      </c>
      <c r="H2520" s="54" t="str">
        <f t="shared" si="160"/>
        <v>请在此位置填入税率</v>
      </c>
    </row>
    <row r="2521" s="40" customFormat="1" spans="1:8">
      <c r="A2521" s="41"/>
      <c r="B2521" s="41"/>
      <c r="C2521" s="48"/>
      <c r="D2521" s="49" t="str">
        <f>IFERROR(VLOOKUP($C2521,商品分类目录查找!$A:$B,2,0),"-")</f>
        <v>-</v>
      </c>
      <c r="E2521" s="56" t="str">
        <f t="shared" si="157"/>
        <v>-</v>
      </c>
      <c r="F2521" s="49" t="str">
        <f t="shared" si="158"/>
        <v>-</v>
      </c>
      <c r="G2521" s="49" t="str">
        <f t="shared" si="159"/>
        <v>-</v>
      </c>
      <c r="H2521" s="54" t="str">
        <f t="shared" si="160"/>
        <v>请在此位置填入税率</v>
      </c>
    </row>
    <row r="2522" s="40" customFormat="1" spans="1:8">
      <c r="A2522" s="41"/>
      <c r="B2522" s="41"/>
      <c r="C2522" s="48"/>
      <c r="D2522" s="49" t="str">
        <f>IFERROR(VLOOKUP($C2522,商品分类目录查找!$A:$B,2,0),"-")</f>
        <v>-</v>
      </c>
      <c r="E2522" s="56" t="str">
        <f t="shared" si="157"/>
        <v>-</v>
      </c>
      <c r="F2522" s="49" t="str">
        <f t="shared" si="158"/>
        <v>-</v>
      </c>
      <c r="G2522" s="49" t="str">
        <f t="shared" si="159"/>
        <v>-</v>
      </c>
      <c r="H2522" s="54" t="str">
        <f t="shared" si="160"/>
        <v>请在此位置填入税率</v>
      </c>
    </row>
    <row r="2523" s="40" customFormat="1" spans="1:8">
      <c r="A2523" s="41"/>
      <c r="B2523" s="41"/>
      <c r="C2523" s="48"/>
      <c r="D2523" s="49" t="str">
        <f>IFERROR(VLOOKUP($C2523,商品分类目录查找!$A:$B,2,0),"-")</f>
        <v>-</v>
      </c>
      <c r="E2523" s="56" t="str">
        <f t="shared" si="157"/>
        <v>-</v>
      </c>
      <c r="F2523" s="49" t="str">
        <f t="shared" si="158"/>
        <v>-</v>
      </c>
      <c r="G2523" s="49" t="str">
        <f t="shared" si="159"/>
        <v>-</v>
      </c>
      <c r="H2523" s="54" t="str">
        <f t="shared" si="160"/>
        <v>请在此位置填入税率</v>
      </c>
    </row>
    <row r="2524" s="40" customFormat="1" spans="1:8">
      <c r="A2524" s="41"/>
      <c r="B2524" s="41"/>
      <c r="C2524" s="48"/>
      <c r="D2524" s="49" t="str">
        <f>IFERROR(VLOOKUP($C2524,商品分类目录查找!$A:$B,2,0),"-")</f>
        <v>-</v>
      </c>
      <c r="E2524" s="56" t="str">
        <f t="shared" si="157"/>
        <v>-</v>
      </c>
      <c r="F2524" s="49" t="str">
        <f t="shared" si="158"/>
        <v>-</v>
      </c>
      <c r="G2524" s="49" t="str">
        <f t="shared" si="159"/>
        <v>-</v>
      </c>
      <c r="H2524" s="54" t="str">
        <f t="shared" si="160"/>
        <v>请在此位置填入税率</v>
      </c>
    </row>
    <row r="2525" s="40" customFormat="1" spans="1:8">
      <c r="A2525" s="41"/>
      <c r="B2525" s="41"/>
      <c r="C2525" s="48"/>
      <c r="D2525" s="49" t="str">
        <f>IFERROR(VLOOKUP($C2525,商品分类目录查找!$A:$B,2,0),"-")</f>
        <v>-</v>
      </c>
      <c r="E2525" s="56" t="str">
        <f t="shared" si="157"/>
        <v>-</v>
      </c>
      <c r="F2525" s="49" t="str">
        <f t="shared" si="158"/>
        <v>-</v>
      </c>
      <c r="G2525" s="49" t="str">
        <f t="shared" si="159"/>
        <v>-</v>
      </c>
      <c r="H2525" s="54" t="str">
        <f t="shared" si="160"/>
        <v>请在此位置填入税率</v>
      </c>
    </row>
    <row r="2526" s="40" customFormat="1" spans="1:8">
      <c r="A2526" s="41"/>
      <c r="B2526" s="41"/>
      <c r="C2526" s="48"/>
      <c r="D2526" s="49" t="str">
        <f>IFERROR(VLOOKUP($C2526,商品分类目录查找!$A:$B,2,0),"-")</f>
        <v>-</v>
      </c>
      <c r="E2526" s="56" t="str">
        <f t="shared" si="157"/>
        <v>-</v>
      </c>
      <c r="F2526" s="49" t="str">
        <f t="shared" si="158"/>
        <v>-</v>
      </c>
      <c r="G2526" s="49" t="str">
        <f t="shared" si="159"/>
        <v>-</v>
      </c>
      <c r="H2526" s="54" t="str">
        <f t="shared" si="160"/>
        <v>请在此位置填入税率</v>
      </c>
    </row>
    <row r="2527" s="40" customFormat="1" spans="1:8">
      <c r="A2527" s="41"/>
      <c r="B2527" s="41"/>
      <c r="C2527" s="48"/>
      <c r="D2527" s="49" t="str">
        <f>IFERROR(VLOOKUP($C2527,商品分类目录查找!$A:$B,2,0),"-")</f>
        <v>-</v>
      </c>
      <c r="E2527" s="56" t="str">
        <f t="shared" si="157"/>
        <v>-</v>
      </c>
      <c r="F2527" s="49" t="str">
        <f t="shared" si="158"/>
        <v>-</v>
      </c>
      <c r="G2527" s="49" t="str">
        <f t="shared" si="159"/>
        <v>-</v>
      </c>
      <c r="H2527" s="54" t="str">
        <f t="shared" si="160"/>
        <v>请在此位置填入税率</v>
      </c>
    </row>
    <row r="2528" s="40" customFormat="1" spans="1:8">
      <c r="A2528" s="41"/>
      <c r="B2528" s="41"/>
      <c r="C2528" s="48"/>
      <c r="D2528" s="49" t="str">
        <f>IFERROR(VLOOKUP($C2528,商品分类目录查找!$A:$B,2,0),"-")</f>
        <v>-</v>
      </c>
      <c r="E2528" s="56" t="str">
        <f t="shared" si="157"/>
        <v>-</v>
      </c>
      <c r="F2528" s="49" t="str">
        <f t="shared" si="158"/>
        <v>-</v>
      </c>
      <c r="G2528" s="49" t="str">
        <f t="shared" si="159"/>
        <v>-</v>
      </c>
      <c r="H2528" s="54" t="str">
        <f t="shared" si="160"/>
        <v>请在此位置填入税率</v>
      </c>
    </row>
    <row r="2529" s="40" customFormat="1" spans="1:8">
      <c r="A2529" s="41"/>
      <c r="B2529" s="41"/>
      <c r="C2529" s="48"/>
      <c r="D2529" s="49" t="str">
        <f>IFERROR(VLOOKUP($C2529,商品分类目录查找!$A:$B,2,0),"-")</f>
        <v>-</v>
      </c>
      <c r="E2529" s="56" t="str">
        <f t="shared" si="157"/>
        <v>-</v>
      </c>
      <c r="F2529" s="49" t="str">
        <f t="shared" si="158"/>
        <v>-</v>
      </c>
      <c r="G2529" s="49" t="str">
        <f t="shared" si="159"/>
        <v>-</v>
      </c>
      <c r="H2529" s="54" t="str">
        <f t="shared" si="160"/>
        <v>请在此位置填入税率</v>
      </c>
    </row>
    <row r="2530" s="40" customFormat="1" spans="1:8">
      <c r="A2530" s="41"/>
      <c r="B2530" s="41"/>
      <c r="C2530" s="48"/>
      <c r="D2530" s="49" t="str">
        <f>IFERROR(VLOOKUP($C2530,商品分类目录查找!$A:$B,2,0),"-")</f>
        <v>-</v>
      </c>
      <c r="E2530" s="56" t="str">
        <f t="shared" si="157"/>
        <v>-</v>
      </c>
      <c r="F2530" s="49" t="str">
        <f t="shared" si="158"/>
        <v>-</v>
      </c>
      <c r="G2530" s="49" t="str">
        <f t="shared" si="159"/>
        <v>-</v>
      </c>
      <c r="H2530" s="54" t="str">
        <f t="shared" si="160"/>
        <v>请在此位置填入税率</v>
      </c>
    </row>
    <row r="2531" s="40" customFormat="1" spans="1:8">
      <c r="A2531" s="41"/>
      <c r="B2531" s="41"/>
      <c r="C2531" s="48"/>
      <c r="D2531" s="49" t="str">
        <f>IFERROR(VLOOKUP($C2531,商品分类目录查找!$A:$B,2,0),"-")</f>
        <v>-</v>
      </c>
      <c r="E2531" s="56" t="str">
        <f t="shared" si="157"/>
        <v>-</v>
      </c>
      <c r="F2531" s="49" t="str">
        <f t="shared" si="158"/>
        <v>-</v>
      </c>
      <c r="G2531" s="49" t="str">
        <f t="shared" si="159"/>
        <v>-</v>
      </c>
      <c r="H2531" s="54" t="str">
        <f t="shared" si="160"/>
        <v>请在此位置填入税率</v>
      </c>
    </row>
    <row r="2532" s="40" customFormat="1" spans="1:8">
      <c r="A2532" s="41"/>
      <c r="B2532" s="41"/>
      <c r="C2532" s="48"/>
      <c r="D2532" s="49" t="str">
        <f>IFERROR(VLOOKUP($C2532,商品分类目录查找!$A:$B,2,0),"-")</f>
        <v>-</v>
      </c>
      <c r="E2532" s="56" t="str">
        <f t="shared" si="157"/>
        <v>-</v>
      </c>
      <c r="F2532" s="49" t="str">
        <f t="shared" si="158"/>
        <v>-</v>
      </c>
      <c r="G2532" s="49" t="str">
        <f t="shared" si="159"/>
        <v>-</v>
      </c>
      <c r="H2532" s="54" t="str">
        <f t="shared" si="160"/>
        <v>请在此位置填入税率</v>
      </c>
    </row>
    <row r="2533" s="40" customFormat="1" spans="1:8">
      <c r="A2533" s="41"/>
      <c r="B2533" s="41"/>
      <c r="C2533" s="48"/>
      <c r="D2533" s="49" t="str">
        <f>IFERROR(VLOOKUP($C2533,商品分类目录查找!$A:$B,2,0),"-")</f>
        <v>-</v>
      </c>
      <c r="E2533" s="56" t="str">
        <f t="shared" si="157"/>
        <v>-</v>
      </c>
      <c r="F2533" s="49" t="str">
        <f t="shared" si="158"/>
        <v>-</v>
      </c>
      <c r="G2533" s="49" t="str">
        <f t="shared" si="159"/>
        <v>-</v>
      </c>
      <c r="H2533" s="54" t="str">
        <f t="shared" si="160"/>
        <v>请在此位置填入税率</v>
      </c>
    </row>
    <row r="2534" s="40" customFormat="1" spans="1:8">
      <c r="A2534" s="41"/>
      <c r="B2534" s="41"/>
      <c r="C2534" s="48"/>
      <c r="D2534" s="49" t="str">
        <f>IFERROR(VLOOKUP($C2534,商品分类目录查找!$A:$B,2,0),"-")</f>
        <v>-</v>
      </c>
      <c r="E2534" s="56" t="str">
        <f t="shared" si="157"/>
        <v>-</v>
      </c>
      <c r="F2534" s="49" t="str">
        <f t="shared" si="158"/>
        <v>-</v>
      </c>
      <c r="G2534" s="49" t="str">
        <f t="shared" si="159"/>
        <v>-</v>
      </c>
      <c r="H2534" s="54" t="str">
        <f t="shared" si="160"/>
        <v>请在此位置填入税率</v>
      </c>
    </row>
    <row r="2535" s="40" customFormat="1" spans="1:8">
      <c r="A2535" s="41"/>
      <c r="B2535" s="41"/>
      <c r="C2535" s="48"/>
      <c r="D2535" s="49" t="str">
        <f>IFERROR(VLOOKUP($C2535,商品分类目录查找!$A:$B,2,0),"-")</f>
        <v>-</v>
      </c>
      <c r="E2535" s="56" t="str">
        <f t="shared" si="157"/>
        <v>-</v>
      </c>
      <c r="F2535" s="49" t="str">
        <f t="shared" si="158"/>
        <v>-</v>
      </c>
      <c r="G2535" s="49" t="str">
        <f t="shared" si="159"/>
        <v>-</v>
      </c>
      <c r="H2535" s="54" t="str">
        <f t="shared" si="160"/>
        <v>请在此位置填入税率</v>
      </c>
    </row>
    <row r="2536" s="40" customFormat="1" spans="1:8">
      <c r="A2536" s="41"/>
      <c r="B2536" s="41"/>
      <c r="C2536" s="48"/>
      <c r="D2536" s="49" t="str">
        <f>IFERROR(VLOOKUP($C2536,商品分类目录查找!$A:$B,2,0),"-")</f>
        <v>-</v>
      </c>
      <c r="E2536" s="56" t="str">
        <f t="shared" si="157"/>
        <v>-</v>
      </c>
      <c r="F2536" s="49" t="str">
        <f t="shared" si="158"/>
        <v>-</v>
      </c>
      <c r="G2536" s="49" t="str">
        <f t="shared" si="159"/>
        <v>-</v>
      </c>
      <c r="H2536" s="54" t="str">
        <f t="shared" si="160"/>
        <v>请在此位置填入税率</v>
      </c>
    </row>
    <row r="2537" s="40" customFormat="1" spans="1:8">
      <c r="A2537" s="41"/>
      <c r="B2537" s="41"/>
      <c r="C2537" s="48"/>
      <c r="D2537" s="49" t="str">
        <f>IFERROR(VLOOKUP($C2537,商品分类目录查找!$A:$B,2,0),"-")</f>
        <v>-</v>
      </c>
      <c r="E2537" s="56" t="str">
        <f t="shared" si="157"/>
        <v>-</v>
      </c>
      <c r="F2537" s="49" t="str">
        <f t="shared" si="158"/>
        <v>-</v>
      </c>
      <c r="G2537" s="49" t="str">
        <f t="shared" si="159"/>
        <v>-</v>
      </c>
      <c r="H2537" s="54" t="str">
        <f t="shared" si="160"/>
        <v>请在此位置填入税率</v>
      </c>
    </row>
    <row r="2538" s="40" customFormat="1" spans="1:8">
      <c r="A2538" s="41"/>
      <c r="B2538" s="41"/>
      <c r="C2538" s="48"/>
      <c r="D2538" s="49" t="str">
        <f>IFERROR(VLOOKUP($C2538,商品分类目录查找!$A:$B,2,0),"-")</f>
        <v>-</v>
      </c>
      <c r="E2538" s="56" t="str">
        <f t="shared" si="157"/>
        <v>-</v>
      </c>
      <c r="F2538" s="49" t="str">
        <f t="shared" si="158"/>
        <v>-</v>
      </c>
      <c r="G2538" s="49" t="str">
        <f t="shared" si="159"/>
        <v>-</v>
      </c>
      <c r="H2538" s="54" t="str">
        <f t="shared" si="160"/>
        <v>请在此位置填入税率</v>
      </c>
    </row>
    <row r="2539" s="40" customFormat="1" spans="1:8">
      <c r="A2539" s="41"/>
      <c r="B2539" s="41"/>
      <c r="C2539" s="48"/>
      <c r="D2539" s="49" t="str">
        <f>IFERROR(VLOOKUP($C2539,商品分类目录查找!$A:$B,2,0),"-")</f>
        <v>-</v>
      </c>
      <c r="E2539" s="56" t="str">
        <f t="shared" si="157"/>
        <v>-</v>
      </c>
      <c r="F2539" s="49" t="str">
        <f t="shared" si="158"/>
        <v>-</v>
      </c>
      <c r="G2539" s="49" t="str">
        <f t="shared" si="159"/>
        <v>-</v>
      </c>
      <c r="H2539" s="54" t="str">
        <f t="shared" si="160"/>
        <v>请在此位置填入税率</v>
      </c>
    </row>
    <row r="2540" s="40" customFormat="1" spans="1:8">
      <c r="A2540" s="41"/>
      <c r="B2540" s="41"/>
      <c r="C2540" s="48"/>
      <c r="D2540" s="49" t="str">
        <f>IFERROR(VLOOKUP($C2540,商品分类目录查找!$A:$B,2,0),"-")</f>
        <v>-</v>
      </c>
      <c r="E2540" s="56" t="str">
        <f t="shared" si="157"/>
        <v>-</v>
      </c>
      <c r="F2540" s="49" t="str">
        <f t="shared" si="158"/>
        <v>-</v>
      </c>
      <c r="G2540" s="49" t="str">
        <f t="shared" si="159"/>
        <v>-</v>
      </c>
      <c r="H2540" s="54" t="str">
        <f t="shared" si="160"/>
        <v>请在此位置填入税率</v>
      </c>
    </row>
    <row r="2541" s="40" customFormat="1" spans="1:8">
      <c r="A2541" s="41"/>
      <c r="B2541" s="41"/>
      <c r="C2541" s="48"/>
      <c r="D2541" s="49" t="str">
        <f>IFERROR(VLOOKUP($C2541,商品分类目录查找!$A:$B,2,0),"-")</f>
        <v>-</v>
      </c>
      <c r="E2541" s="56" t="str">
        <f t="shared" si="157"/>
        <v>-</v>
      </c>
      <c r="F2541" s="49" t="str">
        <f t="shared" si="158"/>
        <v>-</v>
      </c>
      <c r="G2541" s="49" t="str">
        <f t="shared" si="159"/>
        <v>-</v>
      </c>
      <c r="H2541" s="54" t="str">
        <f t="shared" si="160"/>
        <v>请在此位置填入税率</v>
      </c>
    </row>
    <row r="2542" s="40" customFormat="1" spans="1:8">
      <c r="A2542" s="41"/>
      <c r="B2542" s="41"/>
      <c r="C2542" s="48"/>
      <c r="D2542" s="49" t="str">
        <f>IFERROR(VLOOKUP($C2542,商品分类目录查找!$A:$B,2,0),"-")</f>
        <v>-</v>
      </c>
      <c r="E2542" s="56" t="str">
        <f t="shared" si="157"/>
        <v>-</v>
      </c>
      <c r="F2542" s="49" t="str">
        <f t="shared" si="158"/>
        <v>-</v>
      </c>
      <c r="G2542" s="49" t="str">
        <f t="shared" si="159"/>
        <v>-</v>
      </c>
      <c r="H2542" s="54" t="str">
        <f t="shared" si="160"/>
        <v>请在此位置填入税率</v>
      </c>
    </row>
    <row r="2543" s="40" customFormat="1" spans="1:8">
      <c r="A2543" s="41"/>
      <c r="B2543" s="41"/>
      <c r="C2543" s="48"/>
      <c r="D2543" s="49" t="str">
        <f>IFERROR(VLOOKUP($C2543,商品分类目录查找!$A:$B,2,0),"-")</f>
        <v>-</v>
      </c>
      <c r="E2543" s="56" t="str">
        <f t="shared" si="157"/>
        <v>-</v>
      </c>
      <c r="F2543" s="49" t="str">
        <f t="shared" si="158"/>
        <v>-</v>
      </c>
      <c r="G2543" s="49" t="str">
        <f t="shared" si="159"/>
        <v>-</v>
      </c>
      <c r="H2543" s="54" t="str">
        <f t="shared" si="160"/>
        <v>请在此位置填入税率</v>
      </c>
    </row>
    <row r="2544" s="40" customFormat="1" spans="1:8">
      <c r="A2544" s="41"/>
      <c r="B2544" s="41"/>
      <c r="C2544" s="48"/>
      <c r="D2544" s="49" t="str">
        <f>IFERROR(VLOOKUP($C2544,商品分类目录查找!$A:$B,2,0),"-")</f>
        <v>-</v>
      </c>
      <c r="E2544" s="56" t="str">
        <f t="shared" si="157"/>
        <v>-</v>
      </c>
      <c r="F2544" s="49" t="str">
        <f t="shared" si="158"/>
        <v>-</v>
      </c>
      <c r="G2544" s="49" t="str">
        <f t="shared" si="159"/>
        <v>-</v>
      </c>
      <c r="H2544" s="54" t="str">
        <f t="shared" si="160"/>
        <v>请在此位置填入税率</v>
      </c>
    </row>
    <row r="2545" s="40" customFormat="1" spans="1:8">
      <c r="A2545" s="41"/>
      <c r="B2545" s="41"/>
      <c r="C2545" s="48"/>
      <c r="D2545" s="49" t="str">
        <f>IFERROR(VLOOKUP($C2545,商品分类目录查找!$A:$B,2,0),"-")</f>
        <v>-</v>
      </c>
      <c r="E2545" s="56" t="str">
        <f t="shared" si="157"/>
        <v>-</v>
      </c>
      <c r="F2545" s="49" t="str">
        <f t="shared" si="158"/>
        <v>-</v>
      </c>
      <c r="G2545" s="49" t="str">
        <f t="shared" si="159"/>
        <v>-</v>
      </c>
      <c r="H2545" s="54" t="str">
        <f t="shared" si="160"/>
        <v>请在此位置填入税率</v>
      </c>
    </row>
    <row r="2546" s="40" customFormat="1" spans="1:8">
      <c r="A2546" s="41"/>
      <c r="B2546" s="41"/>
      <c r="C2546" s="41"/>
      <c r="D2546" s="49" t="str">
        <f>IFERROR(VLOOKUP($C2546,商品分类目录查找!$A:$B,2,0),"-")</f>
        <v>-</v>
      </c>
      <c r="E2546" s="56" t="str">
        <f t="shared" si="157"/>
        <v>-</v>
      </c>
      <c r="F2546" s="49" t="str">
        <f t="shared" si="158"/>
        <v>-</v>
      </c>
      <c r="G2546" s="49" t="str">
        <f t="shared" si="159"/>
        <v>-</v>
      </c>
      <c r="H2546" s="54" t="str">
        <f t="shared" si="160"/>
        <v>请在此位置填入税率</v>
      </c>
    </row>
    <row r="2547" s="40" customFormat="1" spans="1:8">
      <c r="A2547" s="41"/>
      <c r="B2547" s="41"/>
      <c r="C2547" s="41"/>
      <c r="D2547" s="49" t="str">
        <f>IFERROR(VLOOKUP($C2547,商品分类目录查找!$A:$B,2,0),"-")</f>
        <v>-</v>
      </c>
      <c r="E2547" s="56" t="str">
        <f t="shared" si="157"/>
        <v>-</v>
      </c>
      <c r="F2547" s="49" t="str">
        <f t="shared" si="158"/>
        <v>-</v>
      </c>
      <c r="G2547" s="49" t="str">
        <f t="shared" si="159"/>
        <v>-</v>
      </c>
      <c r="H2547" s="54" t="str">
        <f t="shared" si="160"/>
        <v>请在此位置填入税率</v>
      </c>
    </row>
    <row r="2548" s="40" customFormat="1" spans="1:8">
      <c r="A2548" s="41"/>
      <c r="B2548" s="41"/>
      <c r="C2548" s="41"/>
      <c r="D2548" s="49" t="str">
        <f>IFERROR(VLOOKUP($C2548,商品分类目录查找!$A:$B,2,0),"-")</f>
        <v>-</v>
      </c>
      <c r="E2548" s="56" t="str">
        <f t="shared" si="157"/>
        <v>-</v>
      </c>
      <c r="F2548" s="49" t="str">
        <f t="shared" si="158"/>
        <v>-</v>
      </c>
      <c r="G2548" s="49" t="str">
        <f t="shared" si="159"/>
        <v>-</v>
      </c>
      <c r="H2548" s="54" t="str">
        <f t="shared" si="160"/>
        <v>请在此位置填入税率</v>
      </c>
    </row>
    <row r="2549" s="40" customFormat="1" spans="1:8">
      <c r="A2549" s="41"/>
      <c r="B2549" s="41"/>
      <c r="C2549" s="41"/>
      <c r="D2549" s="49" t="str">
        <f>IFERROR(VLOOKUP($C2549,商品分类目录查找!$A:$B,2,0),"-")</f>
        <v>-</v>
      </c>
      <c r="E2549" s="56" t="str">
        <f t="shared" si="157"/>
        <v>-</v>
      </c>
      <c r="F2549" s="49" t="str">
        <f t="shared" si="158"/>
        <v>-</v>
      </c>
      <c r="G2549" s="49" t="str">
        <f t="shared" si="159"/>
        <v>-</v>
      </c>
      <c r="H2549" s="54" t="str">
        <f t="shared" si="160"/>
        <v>请在此位置填入税率</v>
      </c>
    </row>
    <row r="2550" s="40" customFormat="1" spans="1:8">
      <c r="A2550" s="41"/>
      <c r="B2550" s="41"/>
      <c r="C2550" s="41"/>
      <c r="D2550" s="49" t="str">
        <f>IFERROR(VLOOKUP($C2550,商品分类目录查找!$A:$B,2,0),"-")</f>
        <v>-</v>
      </c>
      <c r="E2550" s="56" t="str">
        <f t="shared" si="157"/>
        <v>-</v>
      </c>
      <c r="F2550" s="49" t="str">
        <f t="shared" si="158"/>
        <v>-</v>
      </c>
      <c r="G2550" s="49" t="str">
        <f t="shared" si="159"/>
        <v>-</v>
      </c>
      <c r="H2550" s="54" t="str">
        <f t="shared" si="160"/>
        <v>请在此位置填入税率</v>
      </c>
    </row>
    <row r="2551" s="40" customFormat="1" spans="1:8">
      <c r="A2551" s="41"/>
      <c r="B2551" s="41"/>
      <c r="C2551" s="41"/>
      <c r="D2551" s="49" t="str">
        <f>IFERROR(VLOOKUP($C2551,商品分类目录查找!$A:$B,2,0),"-")</f>
        <v>-</v>
      </c>
      <c r="E2551" s="56" t="str">
        <f t="shared" si="157"/>
        <v>-</v>
      </c>
      <c r="F2551" s="49" t="str">
        <f t="shared" si="158"/>
        <v>-</v>
      </c>
      <c r="G2551" s="49" t="str">
        <f t="shared" si="159"/>
        <v>-</v>
      </c>
      <c r="H2551" s="54" t="str">
        <f t="shared" si="160"/>
        <v>请在此位置填入税率</v>
      </c>
    </row>
    <row r="2552" s="40" customFormat="1" spans="1:8">
      <c r="A2552" s="41"/>
      <c r="B2552" s="41"/>
      <c r="C2552" s="41"/>
      <c r="D2552" s="49" t="str">
        <f>IFERROR(VLOOKUP($C2552,商品分类目录查找!$A:$B,2,0),"-")</f>
        <v>-</v>
      </c>
      <c r="E2552" s="56" t="str">
        <f t="shared" si="157"/>
        <v>-</v>
      </c>
      <c r="F2552" s="49" t="str">
        <f t="shared" si="158"/>
        <v>-</v>
      </c>
      <c r="G2552" s="49" t="str">
        <f t="shared" si="159"/>
        <v>-</v>
      </c>
      <c r="H2552" s="54" t="str">
        <f t="shared" si="160"/>
        <v>请在此位置填入税率</v>
      </c>
    </row>
    <row r="2553" s="40" customFormat="1" spans="1:8">
      <c r="A2553" s="41"/>
      <c r="B2553" s="41"/>
      <c r="C2553" s="41"/>
      <c r="D2553" s="49" t="str">
        <f>IFERROR(VLOOKUP($C2553,商品分类目录查找!$A:$B,2,0),"-")</f>
        <v>-</v>
      </c>
      <c r="E2553" s="56" t="str">
        <f t="shared" si="157"/>
        <v>-</v>
      </c>
      <c r="F2553" s="49" t="str">
        <f t="shared" si="158"/>
        <v>-</v>
      </c>
      <c r="G2553" s="49" t="str">
        <f t="shared" si="159"/>
        <v>-</v>
      </c>
      <c r="H2553" s="54" t="str">
        <f t="shared" si="160"/>
        <v>请在此位置填入税率</v>
      </c>
    </row>
    <row r="2554" s="40" customFormat="1" spans="1:8">
      <c r="A2554" s="41"/>
      <c r="B2554" s="41"/>
      <c r="C2554" s="41"/>
      <c r="D2554" s="49" t="str">
        <f>IFERROR(VLOOKUP($C2554,商品分类目录查找!$A:$B,2,0),"-")</f>
        <v>-</v>
      </c>
      <c r="E2554" s="56" t="str">
        <f t="shared" si="157"/>
        <v>-</v>
      </c>
      <c r="F2554" s="49" t="str">
        <f t="shared" si="158"/>
        <v>-</v>
      </c>
      <c r="G2554" s="49" t="str">
        <f t="shared" si="159"/>
        <v>-</v>
      </c>
      <c r="H2554" s="54" t="str">
        <f t="shared" si="160"/>
        <v>请在此位置填入税率</v>
      </c>
    </row>
    <row r="2555" s="40" customFormat="1" spans="1:8">
      <c r="A2555" s="41"/>
      <c r="B2555" s="41"/>
      <c r="C2555" s="41"/>
      <c r="D2555" s="49" t="str">
        <f>IFERROR(VLOOKUP($C2555,商品分类目录查找!$A:$B,2,0),"-")</f>
        <v>-</v>
      </c>
      <c r="E2555" s="56" t="str">
        <f t="shared" si="157"/>
        <v>-</v>
      </c>
      <c r="F2555" s="49" t="str">
        <f t="shared" si="158"/>
        <v>-</v>
      </c>
      <c r="G2555" s="49" t="str">
        <f t="shared" si="159"/>
        <v>-</v>
      </c>
      <c r="H2555" s="54" t="str">
        <f t="shared" si="160"/>
        <v>请在此位置填入税率</v>
      </c>
    </row>
    <row r="2556" s="40" customFormat="1" spans="1:8">
      <c r="A2556" s="41"/>
      <c r="B2556" s="41"/>
      <c r="C2556" s="41"/>
      <c r="D2556" s="49" t="str">
        <f>IFERROR(VLOOKUP($C2556,商品分类目录查找!$A:$B,2,0),"-")</f>
        <v>-</v>
      </c>
      <c r="E2556" s="56" t="str">
        <f t="shared" si="157"/>
        <v>-</v>
      </c>
      <c r="F2556" s="49" t="str">
        <f t="shared" si="158"/>
        <v>-</v>
      </c>
      <c r="G2556" s="49" t="str">
        <f t="shared" si="159"/>
        <v>-</v>
      </c>
      <c r="H2556" s="54" t="str">
        <f t="shared" si="160"/>
        <v>请在此位置填入税率</v>
      </c>
    </row>
    <row r="2557" s="40" customFormat="1" spans="1:8">
      <c r="A2557" s="41"/>
      <c r="B2557" s="41"/>
      <c r="C2557" s="41"/>
      <c r="D2557" s="49" t="str">
        <f>IFERROR(VLOOKUP($C2557,商品分类目录查找!$A:$B,2,0),"-")</f>
        <v>-</v>
      </c>
      <c r="E2557" s="56" t="str">
        <f t="shared" si="157"/>
        <v>-</v>
      </c>
      <c r="F2557" s="49" t="str">
        <f t="shared" si="158"/>
        <v>-</v>
      </c>
      <c r="G2557" s="49" t="str">
        <f t="shared" si="159"/>
        <v>-</v>
      </c>
      <c r="H2557" s="54" t="str">
        <f t="shared" si="160"/>
        <v>请在此位置填入税率</v>
      </c>
    </row>
    <row r="2558" s="40" customFormat="1" spans="1:8">
      <c r="A2558" s="41"/>
      <c r="B2558" s="41"/>
      <c r="C2558" s="41"/>
      <c r="D2558" s="49" t="str">
        <f>IFERROR(VLOOKUP($C2558,商品分类目录查找!$A:$B,2,0),"-")</f>
        <v>-</v>
      </c>
      <c r="E2558" s="56" t="str">
        <f t="shared" si="157"/>
        <v>-</v>
      </c>
      <c r="F2558" s="49" t="str">
        <f t="shared" si="158"/>
        <v>-</v>
      </c>
      <c r="G2558" s="49" t="str">
        <f t="shared" si="159"/>
        <v>-</v>
      </c>
      <c r="H2558" s="54" t="str">
        <f t="shared" si="160"/>
        <v>请在此位置填入税率</v>
      </c>
    </row>
    <row r="2559" s="40" customFormat="1" spans="1:8">
      <c r="A2559" s="41"/>
      <c r="B2559" s="41"/>
      <c r="C2559" s="41"/>
      <c r="D2559" s="49" t="str">
        <f>IFERROR(VLOOKUP($C2559,商品分类目录查找!$A:$B,2,0),"-")</f>
        <v>-</v>
      </c>
      <c r="E2559" s="56" t="str">
        <f t="shared" si="157"/>
        <v>-</v>
      </c>
      <c r="F2559" s="49" t="str">
        <f t="shared" si="158"/>
        <v>-</v>
      </c>
      <c r="G2559" s="49" t="str">
        <f t="shared" si="159"/>
        <v>-</v>
      </c>
      <c r="H2559" s="54" t="str">
        <f t="shared" si="160"/>
        <v>请在此位置填入税率</v>
      </c>
    </row>
    <row r="2560" s="40" customFormat="1" spans="1:8">
      <c r="A2560" s="41"/>
      <c r="B2560" s="41"/>
      <c r="C2560" s="41"/>
      <c r="D2560" s="49" t="str">
        <f>IFERROR(VLOOKUP($C2560,商品分类目录查找!$A:$B,2,0),"-")</f>
        <v>-</v>
      </c>
      <c r="E2560" s="56" t="str">
        <f t="shared" si="157"/>
        <v>-</v>
      </c>
      <c r="F2560" s="49" t="str">
        <f t="shared" si="158"/>
        <v>-</v>
      </c>
      <c r="G2560" s="49" t="str">
        <f t="shared" si="159"/>
        <v>-</v>
      </c>
      <c r="H2560" s="54" t="str">
        <f t="shared" si="160"/>
        <v>请在此位置填入税率</v>
      </c>
    </row>
    <row r="2561" s="40" customFormat="1" spans="1:8">
      <c r="A2561" s="41"/>
      <c r="B2561" s="41"/>
      <c r="C2561" s="41"/>
      <c r="D2561" s="49" t="str">
        <f>IFERROR(VLOOKUP($C2561,商品分类目录查找!$A:$B,2,0),"-")</f>
        <v>-</v>
      </c>
      <c r="E2561" s="56" t="str">
        <f t="shared" si="157"/>
        <v>-</v>
      </c>
      <c r="F2561" s="49" t="str">
        <f t="shared" si="158"/>
        <v>-</v>
      </c>
      <c r="G2561" s="49" t="str">
        <f t="shared" si="159"/>
        <v>-</v>
      </c>
      <c r="H2561" s="54" t="str">
        <f t="shared" si="160"/>
        <v>请在此位置填入税率</v>
      </c>
    </row>
    <row r="2562" s="40" customFormat="1" spans="1:8">
      <c r="A2562" s="41"/>
      <c r="B2562" s="41"/>
      <c r="C2562" s="41"/>
      <c r="D2562" s="49" t="str">
        <f>IFERROR(VLOOKUP($C2562,商品分类目录查找!$A:$B,2,0),"-")</f>
        <v>-</v>
      </c>
      <c r="E2562" s="56" t="str">
        <f t="shared" ref="E2562:E2567" si="161">LEFT(D2562,4)</f>
        <v>-</v>
      </c>
      <c r="F2562" s="49" t="str">
        <f t="shared" ref="F2562:F2567" si="162">LEFT($D2562,3)</f>
        <v>-</v>
      </c>
      <c r="G2562" s="49" t="str">
        <f t="shared" ref="G2562:G2567" si="163">LEFT($D2562,2)</f>
        <v>-</v>
      </c>
      <c r="H2562" s="54" t="str">
        <f t="shared" si="160"/>
        <v>请在此位置填入税率</v>
      </c>
    </row>
    <row r="2563" s="40" customFormat="1" spans="1:8">
      <c r="A2563" s="41"/>
      <c r="B2563" s="41"/>
      <c r="C2563" s="41"/>
      <c r="D2563" s="49" t="str">
        <f>IFERROR(VLOOKUP($C2563,商品分类目录查找!$A:$B,2,0),"-")</f>
        <v>-</v>
      </c>
      <c r="E2563" s="56" t="str">
        <f t="shared" si="161"/>
        <v>-</v>
      </c>
      <c r="F2563" s="49" t="str">
        <f t="shared" si="162"/>
        <v>-</v>
      </c>
      <c r="G2563" s="49" t="str">
        <f t="shared" si="163"/>
        <v>-</v>
      </c>
      <c r="H2563" s="54" t="str">
        <f t="shared" si="160"/>
        <v>请在此位置填入税率</v>
      </c>
    </row>
    <row r="2564" s="40" customFormat="1" spans="1:8">
      <c r="A2564" s="41"/>
      <c r="B2564" s="41"/>
      <c r="C2564" s="41"/>
      <c r="D2564" s="49" t="str">
        <f>IFERROR(VLOOKUP($C2564,商品分类目录查找!$A:$B,2,0),"-")</f>
        <v>-</v>
      </c>
      <c r="E2564" s="56" t="str">
        <f t="shared" si="161"/>
        <v>-</v>
      </c>
      <c r="F2564" s="49" t="str">
        <f t="shared" si="162"/>
        <v>-</v>
      </c>
      <c r="G2564" s="49" t="str">
        <f t="shared" si="163"/>
        <v>-</v>
      </c>
      <c r="H2564" s="54" t="str">
        <f t="shared" si="160"/>
        <v>请在此位置填入税率</v>
      </c>
    </row>
    <row r="2565" s="40" customFormat="1" spans="1:8">
      <c r="A2565" s="41"/>
      <c r="B2565" s="41"/>
      <c r="C2565" s="41"/>
      <c r="D2565" s="49" t="str">
        <f>IFERROR(VLOOKUP($C2565,商品分类目录查找!$A:$B,2,0),"-")</f>
        <v>-</v>
      </c>
      <c r="E2565" s="56" t="str">
        <f t="shared" si="161"/>
        <v>-</v>
      </c>
      <c r="F2565" s="49" t="str">
        <f t="shared" si="162"/>
        <v>-</v>
      </c>
      <c r="G2565" s="49" t="str">
        <f t="shared" si="163"/>
        <v>-</v>
      </c>
      <c r="H2565" s="54" t="str">
        <f t="shared" si="160"/>
        <v>请在此位置填入税率</v>
      </c>
    </row>
    <row r="2566" s="40" customFormat="1" spans="1:8">
      <c r="A2566" s="41"/>
      <c r="B2566" s="41"/>
      <c r="C2566" s="41"/>
      <c r="D2566" s="49" t="str">
        <f>IFERROR(VLOOKUP($C2566,商品分类目录查找!$A:$B,2,0),"-")</f>
        <v>-</v>
      </c>
      <c r="E2566" s="56" t="str">
        <f t="shared" si="161"/>
        <v>-</v>
      </c>
      <c r="F2566" s="49" t="str">
        <f t="shared" si="162"/>
        <v>-</v>
      </c>
      <c r="G2566" s="49" t="str">
        <f t="shared" si="163"/>
        <v>-</v>
      </c>
      <c r="H2566" s="54" t="str">
        <f t="shared" si="160"/>
        <v>请在此位置填入税率</v>
      </c>
    </row>
    <row r="2567" s="40" customFormat="1" spans="1:8">
      <c r="A2567" s="41"/>
      <c r="B2567" s="41"/>
      <c r="C2567" s="41"/>
      <c r="D2567" s="49" t="str">
        <f>IFERROR(VLOOKUP($C2567,商品分类目录查找!$A:$B,2,0),"-")</f>
        <v>-</v>
      </c>
      <c r="E2567" s="56" t="str">
        <f t="shared" si="161"/>
        <v>-</v>
      </c>
      <c r="F2567" s="49" t="str">
        <f t="shared" si="162"/>
        <v>-</v>
      </c>
      <c r="G2567" s="49" t="str">
        <f t="shared" si="163"/>
        <v>-</v>
      </c>
      <c r="H2567" s="54" t="str">
        <f t="shared" si="160"/>
        <v>请在此位置填入税率</v>
      </c>
    </row>
  </sheetData>
  <sheetProtection formatCells="0" formatColumns="0" formatRows="0" insertRows="0" insertColumns="0" insertHyperlinks="0" deleteColumns="0" deleteRows="0" sort="0" autoFilter="0" pivotTables="0"/>
  <autoFilter xmlns:etc="http://www.wps.cn/officeDocument/2017/etCustomData" ref="A1:H2567" etc:filterBottomFollowUsedRange="0">
    <extLst/>
  </autoFilter>
  <conditionalFormatting sqref="B1">
    <cfRule type="duplicateValues" dxfId="0" priority="6"/>
  </conditionalFormatting>
  <conditionalFormatting sqref="H2:H2567">
    <cfRule type="containsText" dxfId="1" priority="1" operator="between" text="请在此位置填入税率">
      <formula>NOT(ISERROR(SEARCH("请在此位置填入税率",H2)))</formula>
    </cfRule>
  </conditionalFormatting>
  <conditionalFormatting sqref="B1 B2568:B1048576">
    <cfRule type="duplicateValues" dxfId="0" priority="5"/>
  </conditionalFormatting>
  <conditionalFormatting sqref="B2:B3 B5:B13 B24:B2567">
    <cfRule type="duplicateValues" dxfId="0" priority="3"/>
  </conditionalFormatting>
  <conditionalFormatting sqref="B2:B3 B5:B13 B24:B242">
    <cfRule type="duplicateValues" dxfId="0" priority="4"/>
  </conditionalFormatting>
  <conditionalFormatting sqref="B2:B13 B24:B2567">
    <cfRule type="duplicateValues" dxfId="0" priority="2"/>
  </conditionalFormatting>
  <dataValidations count="2">
    <dataValidation allowBlank="1" showInputMessage="1" showErrorMessage="1" sqref="C1"/>
    <dataValidation type="list" allowBlank="1" showInputMessage="1" showErrorMessage="1" sqref="B15 C2:C7 C14:C1048576">
      <formula1>商品分类目录查找!$A$4:$A$270</formula1>
    </dataValidation>
  </dataValidation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rgb="FF92D050"/>
  </sheetPr>
  <dimension ref="A1:G278"/>
  <sheetViews>
    <sheetView workbookViewId="0">
      <pane ySplit="3" topLeftCell="A230" activePane="bottomLeft" state="frozen"/>
      <selection/>
      <selection pane="bottomLeft" activeCell="G260" sqref="G260"/>
    </sheetView>
  </sheetViews>
  <sheetFormatPr defaultColWidth="9" defaultRowHeight="13.5" outlineLevelCol="6"/>
  <cols>
    <col min="1" max="1" width="43.625" style="1" customWidth="1"/>
    <col min="2" max="2" width="10.875" style="3" customWidth="1"/>
    <col min="3" max="4" width="10.75" style="1" customWidth="1"/>
    <col min="5" max="5" width="10.75" style="2" customWidth="1"/>
    <col min="6" max="6" width="10.75" style="3" customWidth="1"/>
    <col min="7" max="7" width="55.375" style="1" customWidth="1"/>
    <col min="8" max="16384" width="9" style="1"/>
  </cols>
  <sheetData>
    <row r="1" s="1" customFormat="1" ht="18.75" spans="1:6">
      <c r="A1" s="4" t="s">
        <v>239</v>
      </c>
      <c r="B1" s="4"/>
      <c r="C1" s="4"/>
      <c r="D1" s="4"/>
      <c r="E1" s="4"/>
      <c r="F1" s="4"/>
    </row>
    <row r="2" s="1" customFormat="1" ht="14.25" spans="2:6">
      <c r="B2" s="3"/>
      <c r="E2" s="2"/>
      <c r="F2" s="3"/>
    </row>
    <row r="3" s="2" customFormat="1" ht="22.5" spans="1:7">
      <c r="A3" s="5" t="s">
        <v>240</v>
      </c>
      <c r="B3" s="6" t="s">
        <v>241</v>
      </c>
      <c r="C3" s="7" t="s">
        <v>242</v>
      </c>
      <c r="D3" s="7" t="s">
        <v>243</v>
      </c>
      <c r="E3" s="7" t="s">
        <v>244</v>
      </c>
      <c r="F3" s="11" t="s">
        <v>245</v>
      </c>
      <c r="G3" s="12" t="s">
        <v>246</v>
      </c>
    </row>
    <row r="4" s="1" customFormat="1" ht="33.75" spans="1:7">
      <c r="A4" s="8" t="s">
        <v>247</v>
      </c>
      <c r="B4" s="9" t="s">
        <v>248</v>
      </c>
      <c r="C4" s="10" t="s">
        <v>51</v>
      </c>
      <c r="D4" s="10" t="s">
        <v>249</v>
      </c>
      <c r="E4" s="13"/>
      <c r="F4" s="14"/>
      <c r="G4" s="15" t="s">
        <v>250</v>
      </c>
    </row>
    <row r="5" s="1" customFormat="1" ht="33.75" spans="1:7">
      <c r="A5" s="8" t="s">
        <v>251</v>
      </c>
      <c r="B5" s="9" t="s">
        <v>252</v>
      </c>
      <c r="C5" s="10" t="s">
        <v>51</v>
      </c>
      <c r="D5" s="10" t="s">
        <v>73</v>
      </c>
      <c r="E5" s="13"/>
      <c r="F5" s="14"/>
      <c r="G5" s="15" t="s">
        <v>253</v>
      </c>
    </row>
    <row r="6" s="1" customFormat="1" spans="1:7">
      <c r="A6" s="8" t="s">
        <v>254</v>
      </c>
      <c r="B6" s="9" t="s">
        <v>255</v>
      </c>
      <c r="C6" s="10" t="s">
        <v>51</v>
      </c>
      <c r="D6" s="10"/>
      <c r="E6" s="13"/>
      <c r="F6" s="14"/>
      <c r="G6" s="16"/>
    </row>
    <row r="7" s="1" customFormat="1" spans="1:7">
      <c r="A7" s="8" t="s">
        <v>256</v>
      </c>
      <c r="B7" s="9" t="s">
        <v>237</v>
      </c>
      <c r="C7" s="10" t="s">
        <v>51</v>
      </c>
      <c r="D7" s="10"/>
      <c r="E7" s="13" t="s">
        <v>257</v>
      </c>
      <c r="F7" s="14" t="s">
        <v>52</v>
      </c>
      <c r="G7" s="16"/>
    </row>
    <row r="8" s="1" customFormat="1" spans="1:7">
      <c r="A8" s="8" t="s">
        <v>258</v>
      </c>
      <c r="B8" s="9" t="s">
        <v>259</v>
      </c>
      <c r="C8" s="10" t="s">
        <v>51</v>
      </c>
      <c r="D8" s="10"/>
      <c r="E8" s="13" t="s">
        <v>257</v>
      </c>
      <c r="F8" s="14" t="s">
        <v>54</v>
      </c>
      <c r="G8" s="16"/>
    </row>
    <row r="9" s="1" customFormat="1" spans="1:7">
      <c r="A9" s="8" t="s">
        <v>260</v>
      </c>
      <c r="B9" s="9" t="s">
        <v>261</v>
      </c>
      <c r="C9" s="10" t="s">
        <v>51</v>
      </c>
      <c r="D9" s="10"/>
      <c r="E9" s="13" t="s">
        <v>257</v>
      </c>
      <c r="F9" s="14" t="s">
        <v>56</v>
      </c>
      <c r="G9" s="16"/>
    </row>
    <row r="10" s="1" customFormat="1" spans="1:7">
      <c r="A10" s="8" t="s">
        <v>262</v>
      </c>
      <c r="B10" s="9" t="s">
        <v>263</v>
      </c>
      <c r="C10" s="10" t="s">
        <v>51</v>
      </c>
      <c r="D10" s="10"/>
      <c r="E10" s="13" t="s">
        <v>257</v>
      </c>
      <c r="F10" s="14" t="s">
        <v>58</v>
      </c>
      <c r="G10" s="16"/>
    </row>
    <row r="11" s="1" customFormat="1" spans="1:7">
      <c r="A11" s="8" t="s">
        <v>264</v>
      </c>
      <c r="B11" s="9" t="s">
        <v>265</v>
      </c>
      <c r="C11" s="10" t="s">
        <v>51</v>
      </c>
      <c r="D11" s="10"/>
      <c r="E11" s="13" t="s">
        <v>257</v>
      </c>
      <c r="F11" s="14" t="s">
        <v>60</v>
      </c>
      <c r="G11" s="16"/>
    </row>
    <row r="12" s="1" customFormat="1" spans="1:7">
      <c r="A12" s="8" t="s">
        <v>266</v>
      </c>
      <c r="B12" s="9" t="s">
        <v>267</v>
      </c>
      <c r="C12" s="10" t="s">
        <v>51</v>
      </c>
      <c r="D12" s="10"/>
      <c r="E12" s="13" t="s">
        <v>257</v>
      </c>
      <c r="F12" s="14" t="s">
        <v>62</v>
      </c>
      <c r="G12" s="16"/>
    </row>
    <row r="13" s="1" customFormat="1" spans="1:7">
      <c r="A13" s="8" t="s">
        <v>268</v>
      </c>
      <c r="B13" s="9" t="s">
        <v>269</v>
      </c>
      <c r="C13" s="10" t="s">
        <v>51</v>
      </c>
      <c r="D13" s="10"/>
      <c r="E13" s="13"/>
      <c r="F13" s="14"/>
      <c r="G13" s="16"/>
    </row>
    <row r="14" s="1" customFormat="1" spans="1:7">
      <c r="A14" s="8" t="s">
        <v>270</v>
      </c>
      <c r="B14" s="9" t="s">
        <v>271</v>
      </c>
      <c r="C14" s="10" t="s">
        <v>51</v>
      </c>
      <c r="D14" s="10"/>
      <c r="E14" s="13"/>
      <c r="F14" s="14"/>
      <c r="G14" s="15" t="s">
        <v>272</v>
      </c>
    </row>
    <row r="15" s="1" customFormat="1" spans="1:7">
      <c r="A15" s="8" t="s">
        <v>273</v>
      </c>
      <c r="B15" s="9" t="s">
        <v>274</v>
      </c>
      <c r="C15" s="10" t="s">
        <v>51</v>
      </c>
      <c r="D15" s="10"/>
      <c r="E15" s="13" t="s">
        <v>257</v>
      </c>
      <c r="F15" s="14" t="s">
        <v>94</v>
      </c>
      <c r="G15" s="16"/>
    </row>
    <row r="16" s="1" customFormat="1" spans="1:7">
      <c r="A16" s="8" t="s">
        <v>275</v>
      </c>
      <c r="B16" s="9" t="s">
        <v>276</v>
      </c>
      <c r="C16" s="10" t="s">
        <v>51</v>
      </c>
      <c r="D16" s="10"/>
      <c r="E16" s="13"/>
      <c r="F16" s="14"/>
      <c r="G16" s="16"/>
    </row>
    <row r="17" s="1" customFormat="1" spans="1:7">
      <c r="A17" s="8" t="s">
        <v>277</v>
      </c>
      <c r="B17" s="9" t="s">
        <v>278</v>
      </c>
      <c r="C17" s="10" t="s">
        <v>51</v>
      </c>
      <c r="D17" s="10" t="s">
        <v>75</v>
      </c>
      <c r="E17" s="13"/>
      <c r="F17" s="14"/>
      <c r="G17" s="15" t="s">
        <v>279</v>
      </c>
    </row>
    <row r="18" s="1" customFormat="1" ht="22.5" spans="1:7">
      <c r="A18" s="8" t="s">
        <v>280</v>
      </c>
      <c r="B18" s="9" t="s">
        <v>281</v>
      </c>
      <c r="C18" s="10" t="s">
        <v>51</v>
      </c>
      <c r="D18" s="10"/>
      <c r="E18" s="13"/>
      <c r="F18" s="14"/>
      <c r="G18" s="15" t="s">
        <v>282</v>
      </c>
    </row>
    <row r="19" s="1" customFormat="1" spans="1:7">
      <c r="A19" s="8" t="s">
        <v>283</v>
      </c>
      <c r="B19" s="9" t="s">
        <v>284</v>
      </c>
      <c r="C19" s="10" t="s">
        <v>51</v>
      </c>
      <c r="D19" s="10"/>
      <c r="E19" s="13" t="s">
        <v>257</v>
      </c>
      <c r="F19" s="14" t="s">
        <v>98</v>
      </c>
      <c r="G19" s="16"/>
    </row>
    <row r="20" s="1" customFormat="1" spans="1:7">
      <c r="A20" s="8" t="s">
        <v>285</v>
      </c>
      <c r="B20" s="9" t="s">
        <v>286</v>
      </c>
      <c r="C20" s="10" t="s">
        <v>51</v>
      </c>
      <c r="D20" s="10"/>
      <c r="E20" s="13" t="s">
        <v>257</v>
      </c>
      <c r="F20" s="14" t="s">
        <v>100</v>
      </c>
      <c r="G20" s="16"/>
    </row>
    <row r="21" s="1" customFormat="1" spans="1:7">
      <c r="A21" s="8" t="s">
        <v>287</v>
      </c>
      <c r="B21" s="9" t="s">
        <v>288</v>
      </c>
      <c r="C21" s="10" t="s">
        <v>51</v>
      </c>
      <c r="D21" s="10"/>
      <c r="E21" s="13" t="s">
        <v>257</v>
      </c>
      <c r="F21" s="14" t="s">
        <v>289</v>
      </c>
      <c r="G21" s="16"/>
    </row>
    <row r="22" s="1" customFormat="1" spans="1:7">
      <c r="A22" s="8" t="s">
        <v>290</v>
      </c>
      <c r="B22" s="9" t="s">
        <v>291</v>
      </c>
      <c r="C22" s="10" t="s">
        <v>51</v>
      </c>
      <c r="D22" s="10"/>
      <c r="E22" s="13"/>
      <c r="F22" s="14"/>
      <c r="G22" s="16"/>
    </row>
    <row r="23" s="1" customFormat="1" ht="22.5" spans="1:7">
      <c r="A23" s="8" t="s">
        <v>292</v>
      </c>
      <c r="B23" s="9" t="s">
        <v>293</v>
      </c>
      <c r="C23" s="10" t="s">
        <v>51</v>
      </c>
      <c r="D23" s="10"/>
      <c r="E23" s="13"/>
      <c r="F23" s="14"/>
      <c r="G23" s="15" t="s">
        <v>294</v>
      </c>
    </row>
    <row r="24" s="1" customFormat="1" spans="1:7">
      <c r="A24" s="8" t="s">
        <v>295</v>
      </c>
      <c r="B24" s="9" t="s">
        <v>296</v>
      </c>
      <c r="C24" s="10" t="s">
        <v>51</v>
      </c>
      <c r="D24" s="10"/>
      <c r="E24" s="13" t="s">
        <v>257</v>
      </c>
      <c r="F24" s="14" t="s">
        <v>297</v>
      </c>
      <c r="G24" s="16"/>
    </row>
    <row r="25" s="1" customFormat="1" spans="1:7">
      <c r="A25" s="8" t="s">
        <v>298</v>
      </c>
      <c r="B25" s="9" t="s">
        <v>299</v>
      </c>
      <c r="C25" s="10" t="s">
        <v>51</v>
      </c>
      <c r="D25" s="10"/>
      <c r="E25" s="13"/>
      <c r="F25" s="14"/>
      <c r="G25" s="16"/>
    </row>
    <row r="26" s="1" customFormat="1" spans="1:7">
      <c r="A26" s="8" t="s">
        <v>300</v>
      </c>
      <c r="B26" s="9" t="s">
        <v>301</v>
      </c>
      <c r="C26" s="10" t="s">
        <v>51</v>
      </c>
      <c r="D26" s="10"/>
      <c r="E26" s="13"/>
      <c r="F26" s="14"/>
      <c r="G26" s="15" t="s">
        <v>302</v>
      </c>
    </row>
    <row r="27" s="1" customFormat="1" spans="1:7">
      <c r="A27" s="8" t="s">
        <v>303</v>
      </c>
      <c r="B27" s="9" t="s">
        <v>304</v>
      </c>
      <c r="C27" s="10" t="s">
        <v>51</v>
      </c>
      <c r="D27" s="10"/>
      <c r="E27" s="13" t="s">
        <v>257</v>
      </c>
      <c r="F27" s="14" t="s">
        <v>236</v>
      </c>
      <c r="G27" s="16"/>
    </row>
    <row r="28" s="1" customFormat="1" spans="1:7">
      <c r="A28" s="8" t="s">
        <v>305</v>
      </c>
      <c r="B28" s="9" t="s">
        <v>306</v>
      </c>
      <c r="C28" s="10" t="s">
        <v>51</v>
      </c>
      <c r="D28" s="10"/>
      <c r="E28" s="13"/>
      <c r="F28" s="14"/>
      <c r="G28" s="16"/>
    </row>
    <row r="29" s="1" customFormat="1" ht="22.5" spans="1:7">
      <c r="A29" s="8" t="s">
        <v>307</v>
      </c>
      <c r="B29" s="9" t="s">
        <v>308</v>
      </c>
      <c r="C29" s="10" t="s">
        <v>51</v>
      </c>
      <c r="D29" s="10" t="s">
        <v>77</v>
      </c>
      <c r="E29" s="13"/>
      <c r="F29" s="14"/>
      <c r="G29" s="15" t="s">
        <v>309</v>
      </c>
    </row>
    <row r="30" s="1" customFormat="1" ht="22.5" spans="1:7">
      <c r="A30" s="8" t="s">
        <v>310</v>
      </c>
      <c r="B30" s="9" t="s">
        <v>311</v>
      </c>
      <c r="C30" s="10" t="s">
        <v>51</v>
      </c>
      <c r="D30" s="10" t="s">
        <v>79</v>
      </c>
      <c r="E30" s="13"/>
      <c r="F30" s="14"/>
      <c r="G30" s="15" t="s">
        <v>312</v>
      </c>
    </row>
    <row r="31" s="1" customFormat="1" spans="1:7">
      <c r="A31" s="8" t="s">
        <v>313</v>
      </c>
      <c r="B31" s="9" t="s">
        <v>314</v>
      </c>
      <c r="C31" s="10" t="s">
        <v>51</v>
      </c>
      <c r="D31" s="10"/>
      <c r="E31" s="13"/>
      <c r="F31" s="14"/>
      <c r="G31" s="16"/>
    </row>
    <row r="32" s="1" customFormat="1" spans="1:7">
      <c r="A32" s="8" t="s">
        <v>315</v>
      </c>
      <c r="B32" s="9" t="s">
        <v>316</v>
      </c>
      <c r="C32" s="10" t="s">
        <v>51</v>
      </c>
      <c r="D32" s="10"/>
      <c r="E32" s="13"/>
      <c r="F32" s="14"/>
      <c r="G32" s="16"/>
    </row>
    <row r="33" s="1" customFormat="1" spans="1:7">
      <c r="A33" s="8" t="s">
        <v>317</v>
      </c>
      <c r="B33" s="9" t="s">
        <v>318</v>
      </c>
      <c r="C33" s="10" t="s">
        <v>51</v>
      </c>
      <c r="D33" s="10"/>
      <c r="E33" s="13"/>
      <c r="F33" s="14"/>
      <c r="G33" s="16"/>
    </row>
    <row r="34" s="1" customFormat="1" spans="1:7">
      <c r="A34" s="8" t="s">
        <v>319</v>
      </c>
      <c r="B34" s="9" t="s">
        <v>320</v>
      </c>
      <c r="C34" s="10" t="s">
        <v>51</v>
      </c>
      <c r="D34" s="10"/>
      <c r="E34" s="13"/>
      <c r="F34" s="14"/>
      <c r="G34" s="16"/>
    </row>
    <row r="35" s="1" customFormat="1" spans="1:7">
      <c r="A35" s="8" t="s">
        <v>321</v>
      </c>
      <c r="B35" s="9" t="s">
        <v>322</v>
      </c>
      <c r="C35" s="10" t="s">
        <v>51</v>
      </c>
      <c r="D35" s="10"/>
      <c r="E35" s="13"/>
      <c r="F35" s="14"/>
      <c r="G35" s="16"/>
    </row>
    <row r="36" s="1" customFormat="1" spans="1:7">
      <c r="A36" s="8" t="s">
        <v>323</v>
      </c>
      <c r="B36" s="9" t="s">
        <v>324</v>
      </c>
      <c r="C36" s="10" t="s">
        <v>51</v>
      </c>
      <c r="D36" s="10"/>
      <c r="E36" s="13"/>
      <c r="F36" s="14"/>
      <c r="G36" s="16"/>
    </row>
    <row r="37" s="1" customFormat="1" spans="1:7">
      <c r="A37" s="8" t="s">
        <v>325</v>
      </c>
      <c r="B37" s="9" t="s">
        <v>326</v>
      </c>
      <c r="C37" s="10"/>
      <c r="D37" s="10"/>
      <c r="E37" s="13"/>
      <c r="F37" s="14"/>
      <c r="G37" s="16"/>
    </row>
    <row r="38" s="1" customFormat="1" spans="1:7">
      <c r="A38" s="8" t="s">
        <v>327</v>
      </c>
      <c r="B38" s="9" t="s">
        <v>328</v>
      </c>
      <c r="C38" s="10" t="s">
        <v>51</v>
      </c>
      <c r="D38" s="10" t="s">
        <v>81</v>
      </c>
      <c r="E38" s="13"/>
      <c r="F38" s="14"/>
      <c r="G38" s="15" t="s">
        <v>329</v>
      </c>
    </row>
    <row r="39" s="1" customFormat="1" spans="1:7">
      <c r="A39" s="8" t="s">
        <v>330</v>
      </c>
      <c r="B39" s="9" t="s">
        <v>331</v>
      </c>
      <c r="C39" s="10" t="s">
        <v>51</v>
      </c>
      <c r="D39" s="10"/>
      <c r="E39" s="13"/>
      <c r="F39" s="14"/>
      <c r="G39" s="16"/>
    </row>
    <row r="40" s="1" customFormat="1" spans="1:7">
      <c r="A40" s="8" t="s">
        <v>332</v>
      </c>
      <c r="B40" s="9" t="s">
        <v>333</v>
      </c>
      <c r="C40" s="10" t="s">
        <v>51</v>
      </c>
      <c r="D40" s="10"/>
      <c r="E40" s="13"/>
      <c r="F40" s="14"/>
      <c r="G40" s="16"/>
    </row>
    <row r="41" s="1" customFormat="1" spans="1:7">
      <c r="A41" s="8" t="s">
        <v>334</v>
      </c>
      <c r="B41" s="9" t="s">
        <v>222</v>
      </c>
      <c r="C41" s="10" t="s">
        <v>51</v>
      </c>
      <c r="D41" s="10"/>
      <c r="E41" s="13"/>
      <c r="F41" s="14"/>
      <c r="G41" s="16"/>
    </row>
    <row r="42" s="1" customFormat="1" ht="22.5" spans="1:7">
      <c r="A42" s="8" t="s">
        <v>335</v>
      </c>
      <c r="B42" s="9" t="s">
        <v>336</v>
      </c>
      <c r="C42" s="10" t="s">
        <v>51</v>
      </c>
      <c r="D42" s="10" t="s">
        <v>227</v>
      </c>
      <c r="E42" s="13"/>
      <c r="F42" s="14"/>
      <c r="G42" s="15" t="s">
        <v>337</v>
      </c>
    </row>
    <row r="43" s="1" customFormat="1" spans="1:7">
      <c r="A43" s="8" t="s">
        <v>338</v>
      </c>
      <c r="B43" s="9" t="s">
        <v>339</v>
      </c>
      <c r="C43" s="10" t="s">
        <v>51</v>
      </c>
      <c r="D43" s="10"/>
      <c r="E43" s="13"/>
      <c r="F43" s="14"/>
      <c r="G43" s="16"/>
    </row>
    <row r="44" s="1" customFormat="1" spans="1:7">
      <c r="A44" s="8" t="s">
        <v>340</v>
      </c>
      <c r="B44" s="9" t="s">
        <v>225</v>
      </c>
      <c r="C44" s="10" t="s">
        <v>51</v>
      </c>
      <c r="D44" s="10"/>
      <c r="E44" s="13"/>
      <c r="F44" s="14"/>
      <c r="G44" s="16"/>
    </row>
    <row r="45" s="1" customFormat="1" spans="1:7">
      <c r="A45" s="8" t="s">
        <v>341</v>
      </c>
      <c r="B45" s="9" t="s">
        <v>342</v>
      </c>
      <c r="C45" s="10" t="s">
        <v>51</v>
      </c>
      <c r="D45" s="10"/>
      <c r="E45" s="13"/>
      <c r="F45" s="14"/>
      <c r="G45" s="16"/>
    </row>
    <row r="46" s="1" customFormat="1" spans="1:7">
      <c r="A46" s="8" t="s">
        <v>343</v>
      </c>
      <c r="B46" s="9" t="s">
        <v>344</v>
      </c>
      <c r="C46" s="10" t="s">
        <v>51</v>
      </c>
      <c r="D46" s="10"/>
      <c r="E46" s="13"/>
      <c r="F46" s="14"/>
      <c r="G46" s="16"/>
    </row>
    <row r="47" s="1" customFormat="1" spans="1:7">
      <c r="A47" s="8" t="s">
        <v>345</v>
      </c>
      <c r="B47" s="9" t="s">
        <v>346</v>
      </c>
      <c r="C47" s="10" t="s">
        <v>51</v>
      </c>
      <c r="D47" s="10"/>
      <c r="E47" s="13"/>
      <c r="F47" s="14"/>
      <c r="G47" s="16"/>
    </row>
    <row r="48" s="1" customFormat="1" spans="1:7">
      <c r="A48" s="8" t="s">
        <v>347</v>
      </c>
      <c r="B48" s="9" t="s">
        <v>348</v>
      </c>
      <c r="C48" s="10" t="s">
        <v>51</v>
      </c>
      <c r="D48" s="10"/>
      <c r="E48" s="13"/>
      <c r="F48" s="14"/>
      <c r="G48" s="16"/>
    </row>
    <row r="49" s="1" customFormat="1" spans="1:7">
      <c r="A49" s="8" t="s">
        <v>349</v>
      </c>
      <c r="B49" s="9" t="s">
        <v>350</v>
      </c>
      <c r="C49" s="10" t="s">
        <v>51</v>
      </c>
      <c r="D49" s="10"/>
      <c r="E49" s="13"/>
      <c r="F49" s="14"/>
      <c r="G49" s="16"/>
    </row>
    <row r="50" s="1" customFormat="1" spans="1:7">
      <c r="A50" s="8" t="s">
        <v>351</v>
      </c>
      <c r="B50" s="9" t="s">
        <v>352</v>
      </c>
      <c r="C50" s="10" t="s">
        <v>51</v>
      </c>
      <c r="D50" s="10" t="s">
        <v>353</v>
      </c>
      <c r="E50" s="13"/>
      <c r="F50" s="14"/>
      <c r="G50" s="16"/>
    </row>
    <row r="51" s="1" customFormat="1" spans="1:7">
      <c r="A51" s="8" t="s">
        <v>354</v>
      </c>
      <c r="B51" s="9" t="s">
        <v>355</v>
      </c>
      <c r="C51" s="10" t="s">
        <v>51</v>
      </c>
      <c r="D51" s="10"/>
      <c r="E51" s="13"/>
      <c r="F51" s="14"/>
      <c r="G51" s="16"/>
    </row>
    <row r="52" s="1" customFormat="1" spans="1:7">
      <c r="A52" s="8" t="s">
        <v>356</v>
      </c>
      <c r="B52" s="9" t="s">
        <v>357</v>
      </c>
      <c r="C52" s="10" t="s">
        <v>51</v>
      </c>
      <c r="D52" s="10"/>
      <c r="E52" s="13"/>
      <c r="F52" s="14"/>
      <c r="G52" s="16"/>
    </row>
    <row r="53" s="1" customFormat="1" spans="1:7">
      <c r="A53" s="8" t="s">
        <v>358</v>
      </c>
      <c r="B53" s="9" t="s">
        <v>359</v>
      </c>
      <c r="C53" s="10" t="s">
        <v>51</v>
      </c>
      <c r="D53" s="10" t="s">
        <v>360</v>
      </c>
      <c r="E53" s="13"/>
      <c r="F53" s="14"/>
      <c r="G53" s="15" t="s">
        <v>361</v>
      </c>
    </row>
    <row r="54" s="1" customFormat="1" ht="45" spans="1:7">
      <c r="A54" s="8" t="s">
        <v>362</v>
      </c>
      <c r="B54" s="9" t="s">
        <v>363</v>
      </c>
      <c r="C54" s="10" t="s">
        <v>51</v>
      </c>
      <c r="D54" s="10" t="s">
        <v>86</v>
      </c>
      <c r="E54" s="13"/>
      <c r="F54" s="14"/>
      <c r="G54" s="15" t="s">
        <v>364</v>
      </c>
    </row>
    <row r="55" s="1" customFormat="1" ht="33.75" spans="1:7">
      <c r="A55" s="8" t="s">
        <v>365</v>
      </c>
      <c r="B55" s="9" t="s">
        <v>366</v>
      </c>
      <c r="C55" s="10" t="s">
        <v>51</v>
      </c>
      <c r="D55" s="10" t="s">
        <v>88</v>
      </c>
      <c r="E55" s="13"/>
      <c r="F55" s="14"/>
      <c r="G55" s="15" t="s">
        <v>367</v>
      </c>
    </row>
    <row r="56" s="1" customFormat="1" spans="1:7">
      <c r="A56" s="8" t="s">
        <v>368</v>
      </c>
      <c r="B56" s="9" t="s">
        <v>369</v>
      </c>
      <c r="C56" s="10" t="s">
        <v>51</v>
      </c>
      <c r="D56" s="10"/>
      <c r="E56" s="13"/>
      <c r="F56" s="14"/>
      <c r="G56" s="16"/>
    </row>
    <row r="57" s="1" customFormat="1" spans="1:7">
      <c r="A57" s="8" t="s">
        <v>370</v>
      </c>
      <c r="B57" s="9" t="s">
        <v>371</v>
      </c>
      <c r="C57" s="10" t="s">
        <v>51</v>
      </c>
      <c r="D57" s="10"/>
      <c r="E57" s="13"/>
      <c r="F57" s="14"/>
      <c r="G57" s="16"/>
    </row>
    <row r="58" s="1" customFormat="1" ht="78.75" spans="1:7">
      <c r="A58" s="8" t="s">
        <v>372</v>
      </c>
      <c r="B58" s="9" t="s">
        <v>373</v>
      </c>
      <c r="C58" s="10" t="s">
        <v>51</v>
      </c>
      <c r="D58" s="10" t="s">
        <v>90</v>
      </c>
      <c r="E58" s="13"/>
      <c r="F58" s="14"/>
      <c r="G58" s="15" t="s">
        <v>374</v>
      </c>
    </row>
    <row r="59" s="1" customFormat="1" spans="1:7">
      <c r="A59" s="8" t="s">
        <v>375</v>
      </c>
      <c r="B59" s="9" t="s">
        <v>376</v>
      </c>
      <c r="C59" s="10" t="s">
        <v>51</v>
      </c>
      <c r="D59" s="10"/>
      <c r="E59" s="13"/>
      <c r="F59" s="14"/>
      <c r="G59" s="16"/>
    </row>
    <row r="60" s="1" customFormat="1" spans="1:7">
      <c r="A60" s="8" t="s">
        <v>377</v>
      </c>
      <c r="B60" s="9" t="s">
        <v>378</v>
      </c>
      <c r="C60" s="10" t="s">
        <v>51</v>
      </c>
      <c r="D60" s="10"/>
      <c r="E60" s="13"/>
      <c r="F60" s="14"/>
      <c r="G60" s="16"/>
    </row>
    <row r="61" s="1" customFormat="1" spans="1:7">
      <c r="A61" s="8" t="s">
        <v>379</v>
      </c>
      <c r="B61" s="9" t="s">
        <v>380</v>
      </c>
      <c r="C61" s="10" t="s">
        <v>51</v>
      </c>
      <c r="D61" s="10" t="s">
        <v>381</v>
      </c>
      <c r="E61" s="13"/>
      <c r="F61" s="14"/>
      <c r="G61" s="15" t="s">
        <v>382</v>
      </c>
    </row>
    <row r="62" s="1" customFormat="1" ht="33.75" spans="1:7">
      <c r="A62" s="8" t="s">
        <v>383</v>
      </c>
      <c r="B62" s="9" t="s">
        <v>384</v>
      </c>
      <c r="C62" s="10" t="s">
        <v>51</v>
      </c>
      <c r="D62" s="10"/>
      <c r="E62" s="13"/>
      <c r="F62" s="14"/>
      <c r="G62" s="15" t="s">
        <v>385</v>
      </c>
    </row>
    <row r="63" s="1" customFormat="1" ht="22.5" spans="1:7">
      <c r="A63" s="8" t="s">
        <v>386</v>
      </c>
      <c r="B63" s="9" t="s">
        <v>387</v>
      </c>
      <c r="C63" s="10" t="s">
        <v>51</v>
      </c>
      <c r="D63" s="10"/>
      <c r="E63" s="13"/>
      <c r="F63" s="14"/>
      <c r="G63" s="15" t="s">
        <v>388</v>
      </c>
    </row>
    <row r="64" s="1" customFormat="1" ht="22.5" spans="1:7">
      <c r="A64" s="8" t="s">
        <v>389</v>
      </c>
      <c r="B64" s="9" t="s">
        <v>390</v>
      </c>
      <c r="C64" s="10" t="s">
        <v>51</v>
      </c>
      <c r="D64" s="10"/>
      <c r="E64" s="13"/>
      <c r="F64" s="14"/>
      <c r="G64" s="15" t="s">
        <v>391</v>
      </c>
    </row>
    <row r="65" s="1" customFormat="1" spans="1:7">
      <c r="A65" s="8" t="s">
        <v>392</v>
      </c>
      <c r="B65" s="9" t="s">
        <v>393</v>
      </c>
      <c r="C65" s="10" t="s">
        <v>51</v>
      </c>
      <c r="D65" s="10"/>
      <c r="E65" s="13"/>
      <c r="F65" s="14"/>
      <c r="G65" s="16"/>
    </row>
    <row r="66" s="1" customFormat="1" ht="56.25" spans="1:7">
      <c r="A66" s="8" t="s">
        <v>394</v>
      </c>
      <c r="B66" s="9" t="s">
        <v>395</v>
      </c>
      <c r="C66" s="10" t="s">
        <v>51</v>
      </c>
      <c r="D66" s="10" t="s">
        <v>396</v>
      </c>
      <c r="E66" s="13"/>
      <c r="F66" s="14"/>
      <c r="G66" s="15" t="s">
        <v>397</v>
      </c>
    </row>
    <row r="67" s="1" customFormat="1" ht="33.75" spans="1:7">
      <c r="A67" s="8" t="s">
        <v>398</v>
      </c>
      <c r="B67" s="9" t="s">
        <v>399</v>
      </c>
      <c r="C67" s="10" t="s">
        <v>51</v>
      </c>
      <c r="D67" s="10" t="s">
        <v>400</v>
      </c>
      <c r="E67" s="13"/>
      <c r="F67" s="14"/>
      <c r="G67" s="15" t="s">
        <v>401</v>
      </c>
    </row>
    <row r="68" s="1" customFormat="1" ht="33.75" spans="1:7">
      <c r="A68" s="8" t="s">
        <v>402</v>
      </c>
      <c r="B68" s="9" t="s">
        <v>403</v>
      </c>
      <c r="C68" s="10" t="s">
        <v>51</v>
      </c>
      <c r="D68" s="10" t="s">
        <v>96</v>
      </c>
      <c r="E68" s="13"/>
      <c r="F68" s="14"/>
      <c r="G68" s="15" t="s">
        <v>404</v>
      </c>
    </row>
    <row r="69" s="1" customFormat="1" spans="1:7">
      <c r="A69" s="8" t="s">
        <v>405</v>
      </c>
      <c r="B69" s="9" t="s">
        <v>228</v>
      </c>
      <c r="C69" s="10" t="s">
        <v>51</v>
      </c>
      <c r="D69" s="10"/>
      <c r="E69" s="13"/>
      <c r="F69" s="14"/>
      <c r="G69" s="16"/>
    </row>
    <row r="70" s="1" customFormat="1" spans="1:7">
      <c r="A70" s="8" t="s">
        <v>406</v>
      </c>
      <c r="B70" s="9" t="s">
        <v>407</v>
      </c>
      <c r="C70" s="10" t="s">
        <v>51</v>
      </c>
      <c r="D70" s="10"/>
      <c r="E70" s="13"/>
      <c r="F70" s="14"/>
      <c r="G70" s="16"/>
    </row>
    <row r="71" s="1" customFormat="1" spans="1:7">
      <c r="A71" s="8" t="s">
        <v>408</v>
      </c>
      <c r="B71" s="9" t="s">
        <v>409</v>
      </c>
      <c r="C71" s="10" t="s">
        <v>51</v>
      </c>
      <c r="D71" s="10"/>
      <c r="E71" s="13"/>
      <c r="F71" s="14"/>
      <c r="G71" s="16"/>
    </row>
    <row r="72" s="1" customFormat="1" spans="1:7">
      <c r="A72" s="8" t="s">
        <v>410</v>
      </c>
      <c r="B72" s="9" t="s">
        <v>411</v>
      </c>
      <c r="C72" s="10" t="s">
        <v>51</v>
      </c>
      <c r="D72" s="10"/>
      <c r="E72" s="13"/>
      <c r="F72" s="14"/>
      <c r="G72" s="16"/>
    </row>
    <row r="73" s="1" customFormat="1" spans="1:7">
      <c r="A73" s="8" t="s">
        <v>412</v>
      </c>
      <c r="B73" s="9" t="s">
        <v>413</v>
      </c>
      <c r="C73" s="10" t="s">
        <v>51</v>
      </c>
      <c r="D73" s="10"/>
      <c r="E73" s="13"/>
      <c r="F73" s="14"/>
      <c r="G73" s="16"/>
    </row>
    <row r="74" s="1" customFormat="1" ht="33.75" spans="1:7">
      <c r="A74" s="8" t="s">
        <v>414</v>
      </c>
      <c r="B74" s="9" t="s">
        <v>415</v>
      </c>
      <c r="C74" s="10" t="s">
        <v>51</v>
      </c>
      <c r="D74" s="10"/>
      <c r="E74" s="13"/>
      <c r="F74" s="14"/>
      <c r="G74" s="15" t="s">
        <v>416</v>
      </c>
    </row>
    <row r="75" s="1" customFormat="1" ht="22.5" spans="1:7">
      <c r="A75" s="8" t="s">
        <v>417</v>
      </c>
      <c r="B75" s="9" t="s">
        <v>418</v>
      </c>
      <c r="C75" s="10" t="s">
        <v>51</v>
      </c>
      <c r="D75" s="10"/>
      <c r="E75" s="13"/>
      <c r="F75" s="14"/>
      <c r="G75" s="15" t="s">
        <v>419</v>
      </c>
    </row>
    <row r="76" s="1" customFormat="1" spans="1:7">
      <c r="A76" s="8" t="s">
        <v>420</v>
      </c>
      <c r="B76" s="9" t="s">
        <v>421</v>
      </c>
      <c r="C76" s="10" t="s">
        <v>51</v>
      </c>
      <c r="D76" s="10"/>
      <c r="E76" s="13"/>
      <c r="F76" s="14"/>
      <c r="G76" s="16"/>
    </row>
    <row r="77" s="1" customFormat="1" spans="1:7">
      <c r="A77" s="8" t="s">
        <v>422</v>
      </c>
      <c r="B77" s="9" t="s">
        <v>423</v>
      </c>
      <c r="C77" s="10" t="s">
        <v>51</v>
      </c>
      <c r="D77" s="10"/>
      <c r="E77" s="13"/>
      <c r="F77" s="14"/>
      <c r="G77" s="16"/>
    </row>
    <row r="78" s="1" customFormat="1" spans="1:7">
      <c r="A78" s="8" t="s">
        <v>424</v>
      </c>
      <c r="B78" s="9" t="s">
        <v>425</v>
      </c>
      <c r="C78" s="10" t="s">
        <v>51</v>
      </c>
      <c r="D78" s="10"/>
      <c r="E78" s="13"/>
      <c r="F78" s="14"/>
      <c r="G78" s="16"/>
    </row>
    <row r="79" s="1" customFormat="1" ht="22.5" spans="1:7">
      <c r="A79" s="8" t="s">
        <v>426</v>
      </c>
      <c r="B79" s="9" t="s">
        <v>427</v>
      </c>
      <c r="C79" s="10" t="s">
        <v>51</v>
      </c>
      <c r="D79" s="10"/>
      <c r="E79" s="13"/>
      <c r="F79" s="14"/>
      <c r="G79" s="15" t="s">
        <v>428</v>
      </c>
    </row>
    <row r="80" s="1" customFormat="1" spans="1:7">
      <c r="A80" s="8" t="s">
        <v>429</v>
      </c>
      <c r="B80" s="9" t="s">
        <v>430</v>
      </c>
      <c r="C80" s="10" t="s">
        <v>51</v>
      </c>
      <c r="D80" s="10"/>
      <c r="E80" s="13"/>
      <c r="F80" s="14"/>
      <c r="G80" s="15" t="s">
        <v>431</v>
      </c>
    </row>
    <row r="81" s="1" customFormat="1" spans="1:7">
      <c r="A81" s="8" t="s">
        <v>432</v>
      </c>
      <c r="B81" s="9" t="s">
        <v>433</v>
      </c>
      <c r="C81" s="10" t="s">
        <v>51</v>
      </c>
      <c r="D81" s="10"/>
      <c r="E81" s="13"/>
      <c r="F81" s="14"/>
      <c r="G81" s="16"/>
    </row>
    <row r="82" s="1" customFormat="1" spans="1:7">
      <c r="A82" s="8" t="s">
        <v>434</v>
      </c>
      <c r="B82" s="9" t="s">
        <v>435</v>
      </c>
      <c r="C82" s="10" t="s">
        <v>51</v>
      </c>
      <c r="D82" s="10"/>
      <c r="E82" s="13"/>
      <c r="F82" s="14"/>
      <c r="G82" s="15" t="s">
        <v>436</v>
      </c>
    </row>
    <row r="83" s="1" customFormat="1" spans="1:7">
      <c r="A83" s="8" t="s">
        <v>437</v>
      </c>
      <c r="B83" s="9" t="s">
        <v>438</v>
      </c>
      <c r="C83" s="10" t="s">
        <v>51</v>
      </c>
      <c r="D83" s="10"/>
      <c r="E83" s="13"/>
      <c r="F83" s="14"/>
      <c r="G83" s="15" t="s">
        <v>439</v>
      </c>
    </row>
    <row r="84" s="1" customFormat="1" ht="22.5" spans="1:7">
      <c r="A84" s="8" t="s">
        <v>440</v>
      </c>
      <c r="B84" s="9" t="s">
        <v>441</v>
      </c>
      <c r="C84" s="10" t="s">
        <v>51</v>
      </c>
      <c r="D84" s="10"/>
      <c r="E84" s="13"/>
      <c r="F84" s="14"/>
      <c r="G84" s="15" t="s">
        <v>442</v>
      </c>
    </row>
    <row r="85" s="1" customFormat="1" ht="33.75" spans="1:7">
      <c r="A85" s="8" t="s">
        <v>443</v>
      </c>
      <c r="B85" s="9" t="s">
        <v>444</v>
      </c>
      <c r="C85" s="10" t="s">
        <v>51</v>
      </c>
      <c r="D85" s="10"/>
      <c r="E85" s="13"/>
      <c r="F85" s="14"/>
      <c r="G85" s="15" t="s">
        <v>445</v>
      </c>
    </row>
    <row r="86" s="1" customFormat="1" ht="45" spans="1:7">
      <c r="A86" s="8" t="s">
        <v>446</v>
      </c>
      <c r="B86" s="9" t="s">
        <v>447</v>
      </c>
      <c r="C86" s="10" t="s">
        <v>51</v>
      </c>
      <c r="D86" s="10"/>
      <c r="E86" s="13"/>
      <c r="F86" s="14"/>
      <c r="G86" s="15" t="s">
        <v>448</v>
      </c>
    </row>
    <row r="87" s="1" customFormat="1" spans="1:7">
      <c r="A87" s="8" t="s">
        <v>449</v>
      </c>
      <c r="B87" s="9" t="s">
        <v>450</v>
      </c>
      <c r="C87" s="10" t="s">
        <v>51</v>
      </c>
      <c r="D87" s="10"/>
      <c r="E87" s="13"/>
      <c r="F87" s="14"/>
      <c r="G87" s="16"/>
    </row>
    <row r="88" s="1" customFormat="1" ht="22.5" spans="1:7">
      <c r="A88" s="8" t="s">
        <v>451</v>
      </c>
      <c r="B88" s="9" t="s">
        <v>452</v>
      </c>
      <c r="C88" s="10" t="s">
        <v>51</v>
      </c>
      <c r="D88" s="10"/>
      <c r="E88" s="13"/>
      <c r="F88" s="14"/>
      <c r="G88" s="15" t="s">
        <v>453</v>
      </c>
    </row>
    <row r="89" s="1" customFormat="1" spans="1:7">
      <c r="A89" s="8" t="s">
        <v>454</v>
      </c>
      <c r="B89" s="9" t="s">
        <v>455</v>
      </c>
      <c r="C89" s="10" t="s">
        <v>51</v>
      </c>
      <c r="D89" s="10"/>
      <c r="E89" s="13"/>
      <c r="F89" s="14"/>
      <c r="G89" s="16"/>
    </row>
    <row r="90" s="1" customFormat="1" ht="45" spans="1:7">
      <c r="A90" s="8" t="s">
        <v>456</v>
      </c>
      <c r="B90" s="9" t="s">
        <v>457</v>
      </c>
      <c r="C90" s="10" t="s">
        <v>51</v>
      </c>
      <c r="D90" s="10" t="s">
        <v>458</v>
      </c>
      <c r="E90" s="13"/>
      <c r="F90" s="14"/>
      <c r="G90" s="15" t="s">
        <v>459</v>
      </c>
    </row>
    <row r="91" s="1" customFormat="1" spans="1:7">
      <c r="A91" s="8" t="s">
        <v>460</v>
      </c>
      <c r="B91" s="9" t="s">
        <v>461</v>
      </c>
      <c r="C91" s="10" t="s">
        <v>51</v>
      </c>
      <c r="D91" s="10"/>
      <c r="E91" s="13"/>
      <c r="F91" s="14"/>
      <c r="G91" s="16"/>
    </row>
    <row r="92" s="1" customFormat="1" spans="1:7">
      <c r="A92" s="8" t="s">
        <v>462</v>
      </c>
      <c r="B92" s="9" t="s">
        <v>463</v>
      </c>
      <c r="C92" s="10" t="s">
        <v>51</v>
      </c>
      <c r="D92" s="10"/>
      <c r="E92" s="13"/>
      <c r="F92" s="14"/>
      <c r="G92" s="16"/>
    </row>
    <row r="93" s="1" customFormat="1" spans="1:7">
      <c r="A93" s="8" t="s">
        <v>464</v>
      </c>
      <c r="B93" s="9" t="s">
        <v>465</v>
      </c>
      <c r="C93" s="10" t="s">
        <v>51</v>
      </c>
      <c r="D93" s="10"/>
      <c r="E93" s="13"/>
      <c r="F93" s="14"/>
      <c r="G93" s="16"/>
    </row>
    <row r="94" s="1" customFormat="1" spans="1:7">
      <c r="A94" s="8" t="s">
        <v>466</v>
      </c>
      <c r="B94" s="9" t="s">
        <v>467</v>
      </c>
      <c r="C94" s="10" t="s">
        <v>51</v>
      </c>
      <c r="D94" s="10"/>
      <c r="E94" s="13"/>
      <c r="F94" s="14"/>
      <c r="G94" s="16"/>
    </row>
    <row r="95" s="1" customFormat="1" spans="1:7">
      <c r="A95" s="8" t="s">
        <v>468</v>
      </c>
      <c r="B95" s="9" t="s">
        <v>469</v>
      </c>
      <c r="C95" s="10" t="s">
        <v>51</v>
      </c>
      <c r="D95" s="10"/>
      <c r="E95" s="13"/>
      <c r="F95" s="14"/>
      <c r="G95" s="16"/>
    </row>
    <row r="96" s="1" customFormat="1" spans="1:7">
      <c r="A96" s="8" t="s">
        <v>470</v>
      </c>
      <c r="B96" s="9" t="s">
        <v>471</v>
      </c>
      <c r="C96" s="10" t="s">
        <v>51</v>
      </c>
      <c r="D96" s="10"/>
      <c r="E96" s="13"/>
      <c r="F96" s="14"/>
      <c r="G96" s="16"/>
    </row>
    <row r="97" s="1" customFormat="1" spans="1:7">
      <c r="A97" s="8" t="s">
        <v>472</v>
      </c>
      <c r="B97" s="9" t="s">
        <v>473</v>
      </c>
      <c r="C97" s="10" t="s">
        <v>51</v>
      </c>
      <c r="D97" s="10"/>
      <c r="E97" s="13"/>
      <c r="F97" s="14"/>
      <c r="G97" s="16"/>
    </row>
    <row r="98" s="1" customFormat="1" spans="1:7">
      <c r="A98" s="8" t="s">
        <v>474</v>
      </c>
      <c r="B98" s="9" t="s">
        <v>475</v>
      </c>
      <c r="C98" s="10" t="s">
        <v>51</v>
      </c>
      <c r="D98" s="10"/>
      <c r="E98" s="13"/>
      <c r="F98" s="14"/>
      <c r="G98" s="16"/>
    </row>
    <row r="99" s="1" customFormat="1" spans="1:7">
      <c r="A99" s="8" t="s">
        <v>476</v>
      </c>
      <c r="B99" s="9" t="s">
        <v>477</v>
      </c>
      <c r="C99" s="10" t="s">
        <v>51</v>
      </c>
      <c r="D99" s="10"/>
      <c r="E99" s="13"/>
      <c r="F99" s="14"/>
      <c r="G99" s="16"/>
    </row>
    <row r="100" s="1" customFormat="1" ht="22.5" spans="1:7">
      <c r="A100" s="8" t="s">
        <v>478</v>
      </c>
      <c r="B100" s="9" t="s">
        <v>479</v>
      </c>
      <c r="C100" s="10" t="s">
        <v>51</v>
      </c>
      <c r="D100" s="10" t="s">
        <v>480</v>
      </c>
      <c r="E100" s="13"/>
      <c r="F100" s="14"/>
      <c r="G100" s="15" t="s">
        <v>481</v>
      </c>
    </row>
    <row r="101" s="1" customFormat="1" ht="56.25" spans="1:7">
      <c r="A101" s="8" t="s">
        <v>482</v>
      </c>
      <c r="B101" s="9" t="s">
        <v>483</v>
      </c>
      <c r="C101" s="10" t="s">
        <v>51</v>
      </c>
      <c r="D101" s="10" t="s">
        <v>102</v>
      </c>
      <c r="E101" s="13"/>
      <c r="F101" s="14"/>
      <c r="G101" s="15" t="s">
        <v>484</v>
      </c>
    </row>
    <row r="102" s="1" customFormat="1" spans="1:7">
      <c r="A102" s="8" t="s">
        <v>485</v>
      </c>
      <c r="B102" s="9" t="s">
        <v>486</v>
      </c>
      <c r="C102" s="10" t="s">
        <v>51</v>
      </c>
      <c r="D102" s="10"/>
      <c r="E102" s="13"/>
      <c r="F102" s="14"/>
      <c r="G102" s="16"/>
    </row>
    <row r="103" s="1" customFormat="1" spans="1:7">
      <c r="A103" s="8" t="s">
        <v>487</v>
      </c>
      <c r="B103" s="9" t="s">
        <v>488</v>
      </c>
      <c r="C103" s="10" t="s">
        <v>51</v>
      </c>
      <c r="D103" s="10"/>
      <c r="E103" s="13"/>
      <c r="F103" s="14"/>
      <c r="G103" s="16"/>
    </row>
    <row r="104" s="1" customFormat="1" spans="1:7">
      <c r="A104" s="8" t="s">
        <v>489</v>
      </c>
      <c r="B104" s="9" t="s">
        <v>490</v>
      </c>
      <c r="C104" s="10" t="s">
        <v>51</v>
      </c>
      <c r="D104" s="10"/>
      <c r="E104" s="13"/>
      <c r="F104" s="14"/>
      <c r="G104" s="16"/>
    </row>
    <row r="105" s="1" customFormat="1" spans="1:7">
      <c r="A105" s="8" t="s">
        <v>491</v>
      </c>
      <c r="B105" s="9" t="s">
        <v>492</v>
      </c>
      <c r="C105" s="10" t="s">
        <v>51</v>
      </c>
      <c r="D105" s="10"/>
      <c r="E105" s="13"/>
      <c r="F105" s="14"/>
      <c r="G105" s="16"/>
    </row>
    <row r="106" s="1" customFormat="1" spans="1:7">
      <c r="A106" s="8" t="s">
        <v>493</v>
      </c>
      <c r="B106" s="9" t="s">
        <v>494</v>
      </c>
      <c r="C106" s="10" t="s">
        <v>51</v>
      </c>
      <c r="D106" s="10"/>
      <c r="E106" s="13"/>
      <c r="F106" s="14"/>
      <c r="G106" s="16"/>
    </row>
    <row r="107" s="1" customFormat="1" ht="33.75" spans="1:7">
      <c r="A107" s="8" t="s">
        <v>495</v>
      </c>
      <c r="B107" s="9" t="s">
        <v>496</v>
      </c>
      <c r="C107" s="10" t="s">
        <v>51</v>
      </c>
      <c r="D107" s="10"/>
      <c r="E107" s="13"/>
      <c r="F107" s="14"/>
      <c r="G107" s="15" t="s">
        <v>497</v>
      </c>
    </row>
    <row r="108" s="1" customFormat="1" ht="45" spans="1:7">
      <c r="A108" s="8" t="s">
        <v>498</v>
      </c>
      <c r="B108" s="9" t="s">
        <v>499</v>
      </c>
      <c r="C108" s="10" t="s">
        <v>51</v>
      </c>
      <c r="D108" s="10"/>
      <c r="E108" s="13"/>
      <c r="F108" s="14"/>
      <c r="G108" s="15" t="s">
        <v>500</v>
      </c>
    </row>
    <row r="109" s="1" customFormat="1" spans="1:7">
      <c r="A109" s="8" t="s">
        <v>501</v>
      </c>
      <c r="B109" s="9" t="s">
        <v>502</v>
      </c>
      <c r="C109" s="10" t="s">
        <v>51</v>
      </c>
      <c r="D109" s="10"/>
      <c r="E109" s="13"/>
      <c r="F109" s="14"/>
      <c r="G109" s="15" t="s">
        <v>503</v>
      </c>
    </row>
    <row r="110" s="1" customFormat="1" spans="1:7">
      <c r="A110" s="8" t="s">
        <v>504</v>
      </c>
      <c r="B110" s="9" t="s">
        <v>505</v>
      </c>
      <c r="C110" s="10" t="s">
        <v>51</v>
      </c>
      <c r="D110" s="10"/>
      <c r="E110" s="13"/>
      <c r="F110" s="14"/>
      <c r="G110" s="15" t="s">
        <v>506</v>
      </c>
    </row>
    <row r="111" s="1" customFormat="1" spans="1:7">
      <c r="A111" s="8" t="s">
        <v>507</v>
      </c>
      <c r="B111" s="9" t="s">
        <v>508</v>
      </c>
      <c r="C111" s="10" t="s">
        <v>51</v>
      </c>
      <c r="D111" s="10"/>
      <c r="E111" s="13"/>
      <c r="F111" s="14"/>
      <c r="G111" s="16"/>
    </row>
    <row r="112" s="1" customFormat="1" ht="22.5" spans="1:7">
      <c r="A112" s="8" t="s">
        <v>509</v>
      </c>
      <c r="B112" s="9" t="s">
        <v>510</v>
      </c>
      <c r="C112" s="10" t="s">
        <v>51</v>
      </c>
      <c r="D112" s="10"/>
      <c r="E112" s="13"/>
      <c r="F112" s="14"/>
      <c r="G112" s="17" t="s">
        <v>511</v>
      </c>
    </row>
    <row r="113" s="1" customFormat="1" spans="1:7">
      <c r="A113" s="8" t="s">
        <v>512</v>
      </c>
      <c r="B113" s="9" t="s">
        <v>513</v>
      </c>
      <c r="C113" s="10" t="s">
        <v>51</v>
      </c>
      <c r="D113" s="10"/>
      <c r="E113" s="13"/>
      <c r="F113" s="14"/>
      <c r="G113" s="16"/>
    </row>
    <row r="114" s="1" customFormat="1" ht="22.5" spans="1:7">
      <c r="A114" s="8" t="s">
        <v>514</v>
      </c>
      <c r="B114" s="9" t="s">
        <v>515</v>
      </c>
      <c r="C114" s="10" t="s">
        <v>51</v>
      </c>
      <c r="D114" s="10">
        <v>100</v>
      </c>
      <c r="E114" s="13"/>
      <c r="F114" s="14"/>
      <c r="G114" s="15" t="s">
        <v>516</v>
      </c>
    </row>
    <row r="115" s="1" customFormat="1" spans="1:7">
      <c r="A115" s="8" t="s">
        <v>517</v>
      </c>
      <c r="B115" s="9" t="s">
        <v>518</v>
      </c>
      <c r="C115" s="10" t="s">
        <v>51</v>
      </c>
      <c r="D115" s="10">
        <v>110</v>
      </c>
      <c r="E115" s="13"/>
      <c r="F115" s="14"/>
      <c r="G115" s="15" t="s">
        <v>519</v>
      </c>
    </row>
    <row r="116" s="1" customFormat="1" ht="56.25" spans="1:7">
      <c r="A116" s="8" t="s">
        <v>520</v>
      </c>
      <c r="B116" s="9" t="s">
        <v>521</v>
      </c>
      <c r="C116" s="10" t="s">
        <v>51</v>
      </c>
      <c r="D116" s="10"/>
      <c r="E116" s="13"/>
      <c r="F116" s="14"/>
      <c r="G116" s="15" t="s">
        <v>522</v>
      </c>
    </row>
    <row r="117" s="1" customFormat="1" ht="33.75" spans="1:7">
      <c r="A117" s="8" t="s">
        <v>523</v>
      </c>
      <c r="B117" s="9" t="s">
        <v>524</v>
      </c>
      <c r="C117" s="10" t="s">
        <v>51</v>
      </c>
      <c r="D117" s="10"/>
      <c r="E117" s="13"/>
      <c r="F117" s="14"/>
      <c r="G117" s="15" t="s">
        <v>525</v>
      </c>
    </row>
    <row r="118" s="1" customFormat="1" ht="22.5" spans="1:7">
      <c r="A118" s="8" t="s">
        <v>526</v>
      </c>
      <c r="B118" s="9" t="s">
        <v>527</v>
      </c>
      <c r="C118" s="10" t="s">
        <v>51</v>
      </c>
      <c r="D118" s="10">
        <v>120</v>
      </c>
      <c r="E118" s="13"/>
      <c r="F118" s="14"/>
      <c r="G118" s="15" t="s">
        <v>528</v>
      </c>
    </row>
    <row r="119" s="1" customFormat="1" ht="45" spans="1:7">
      <c r="A119" s="8" t="s">
        <v>529</v>
      </c>
      <c r="B119" s="9" t="s">
        <v>530</v>
      </c>
      <c r="C119" s="10" t="s">
        <v>51</v>
      </c>
      <c r="D119" s="10">
        <v>121</v>
      </c>
      <c r="E119" s="13"/>
      <c r="F119" s="14"/>
      <c r="G119" s="15" t="s">
        <v>531</v>
      </c>
    </row>
    <row r="120" s="1" customFormat="1" ht="67.5" spans="1:7">
      <c r="A120" s="8" t="s">
        <v>532</v>
      </c>
      <c r="B120" s="9" t="s">
        <v>533</v>
      </c>
      <c r="C120" s="10" t="s">
        <v>51</v>
      </c>
      <c r="D120" s="10">
        <v>122</v>
      </c>
      <c r="E120" s="13"/>
      <c r="F120" s="14"/>
      <c r="G120" s="15" t="s">
        <v>534</v>
      </c>
    </row>
    <row r="121" s="1" customFormat="1" spans="1:7">
      <c r="A121" s="8" t="s">
        <v>535</v>
      </c>
      <c r="B121" s="9" t="s">
        <v>536</v>
      </c>
      <c r="C121" s="10" t="s">
        <v>51</v>
      </c>
      <c r="D121" s="10"/>
      <c r="E121" s="13"/>
      <c r="F121" s="14"/>
      <c r="G121" s="16"/>
    </row>
    <row r="122" s="1" customFormat="1" spans="1:7">
      <c r="A122" s="8" t="s">
        <v>537</v>
      </c>
      <c r="B122" s="9" t="s">
        <v>234</v>
      </c>
      <c r="C122" s="10" t="s">
        <v>51</v>
      </c>
      <c r="D122" s="10"/>
      <c r="E122" s="13"/>
      <c r="F122" s="14"/>
      <c r="G122" s="16"/>
    </row>
    <row r="123" s="1" customFormat="1" spans="1:7">
      <c r="A123" s="8" t="s">
        <v>538</v>
      </c>
      <c r="B123" s="9" t="s">
        <v>539</v>
      </c>
      <c r="C123" s="10" t="s">
        <v>51</v>
      </c>
      <c r="D123" s="10"/>
      <c r="E123" s="13"/>
      <c r="F123" s="14"/>
      <c r="G123" s="16"/>
    </row>
    <row r="124" s="1" customFormat="1" spans="1:7">
      <c r="A124" s="8" t="s">
        <v>540</v>
      </c>
      <c r="B124" s="9" t="s">
        <v>541</v>
      </c>
      <c r="C124" s="10" t="s">
        <v>51</v>
      </c>
      <c r="D124" s="10"/>
      <c r="E124" s="13"/>
      <c r="F124" s="14"/>
      <c r="G124" s="16"/>
    </row>
    <row r="125" s="1" customFormat="1" spans="1:7">
      <c r="A125" s="8" t="s">
        <v>542</v>
      </c>
      <c r="B125" s="9" t="s">
        <v>543</v>
      </c>
      <c r="C125" s="10" t="s">
        <v>51</v>
      </c>
      <c r="D125" s="10"/>
      <c r="E125" s="13"/>
      <c r="F125" s="14"/>
      <c r="G125" s="16"/>
    </row>
    <row r="126" s="1" customFormat="1" spans="1:7">
      <c r="A126" s="8" t="s">
        <v>544</v>
      </c>
      <c r="B126" s="9" t="s">
        <v>545</v>
      </c>
      <c r="C126" s="10" t="s">
        <v>51</v>
      </c>
      <c r="D126" s="10"/>
      <c r="E126" s="13"/>
      <c r="F126" s="14"/>
      <c r="G126" s="16"/>
    </row>
    <row r="127" s="1" customFormat="1" spans="1:7">
      <c r="A127" s="8" t="s">
        <v>546</v>
      </c>
      <c r="B127" s="9" t="s">
        <v>547</v>
      </c>
      <c r="C127" s="10" t="s">
        <v>51</v>
      </c>
      <c r="D127" s="10"/>
      <c r="E127" s="13"/>
      <c r="F127" s="14"/>
      <c r="G127" s="16"/>
    </row>
    <row r="128" s="1" customFormat="1" spans="1:7">
      <c r="A128" s="8" t="s">
        <v>548</v>
      </c>
      <c r="B128" s="9" t="s">
        <v>549</v>
      </c>
      <c r="C128" s="10" t="s">
        <v>51</v>
      </c>
      <c r="D128" s="10"/>
      <c r="E128" s="13"/>
      <c r="F128" s="14"/>
      <c r="G128" s="15" t="s">
        <v>550</v>
      </c>
    </row>
    <row r="129" s="1" customFormat="1" spans="1:7">
      <c r="A129" s="8" t="s">
        <v>551</v>
      </c>
      <c r="B129" s="9" t="s">
        <v>552</v>
      </c>
      <c r="C129" s="10" t="s">
        <v>51</v>
      </c>
      <c r="D129" s="10"/>
      <c r="E129" s="13"/>
      <c r="F129" s="14"/>
      <c r="G129" s="15" t="s">
        <v>553</v>
      </c>
    </row>
    <row r="130" s="1" customFormat="1" spans="1:7">
      <c r="A130" s="8" t="s">
        <v>554</v>
      </c>
      <c r="B130" s="9" t="s">
        <v>555</v>
      </c>
      <c r="C130" s="10" t="s">
        <v>51</v>
      </c>
      <c r="D130" s="10"/>
      <c r="E130" s="13" t="s">
        <v>556</v>
      </c>
      <c r="F130" s="14" t="s">
        <v>557</v>
      </c>
      <c r="G130" s="16"/>
    </row>
    <row r="131" s="1" customFormat="1" spans="1:7">
      <c r="A131" s="8" t="s">
        <v>558</v>
      </c>
      <c r="B131" s="9" t="s">
        <v>559</v>
      </c>
      <c r="C131" s="10" t="s">
        <v>51</v>
      </c>
      <c r="D131" s="10"/>
      <c r="E131" s="13" t="s">
        <v>556</v>
      </c>
      <c r="F131" s="14" t="s">
        <v>560</v>
      </c>
      <c r="G131" s="16"/>
    </row>
    <row r="132" s="1" customFormat="1" spans="1:7">
      <c r="A132" s="8" t="s">
        <v>561</v>
      </c>
      <c r="B132" s="9" t="s">
        <v>562</v>
      </c>
      <c r="C132" s="10" t="s">
        <v>51</v>
      </c>
      <c r="D132" s="10"/>
      <c r="E132" s="13"/>
      <c r="F132" s="14"/>
      <c r="G132" s="15" t="s">
        <v>563</v>
      </c>
    </row>
    <row r="133" s="1" customFormat="1" spans="1:7">
      <c r="A133" s="8" t="s">
        <v>564</v>
      </c>
      <c r="B133" s="9" t="s">
        <v>565</v>
      </c>
      <c r="C133" s="10" t="s">
        <v>51</v>
      </c>
      <c r="D133" s="10"/>
      <c r="E133" s="13"/>
      <c r="F133" s="14"/>
      <c r="G133" s="15" t="s">
        <v>566</v>
      </c>
    </row>
    <row r="134" s="1" customFormat="1" ht="22.5" spans="1:7">
      <c r="A134" s="8" t="s">
        <v>567</v>
      </c>
      <c r="B134" s="9" t="s">
        <v>568</v>
      </c>
      <c r="C134" s="10" t="s">
        <v>51</v>
      </c>
      <c r="D134" s="10"/>
      <c r="E134" s="13"/>
      <c r="F134" s="14"/>
      <c r="G134" s="15" t="s">
        <v>569</v>
      </c>
    </row>
    <row r="135" s="1" customFormat="1" spans="1:7">
      <c r="A135" s="8" t="s">
        <v>570</v>
      </c>
      <c r="B135" s="9" t="s">
        <v>571</v>
      </c>
      <c r="C135" s="10" t="s">
        <v>51</v>
      </c>
      <c r="D135" s="10"/>
      <c r="E135" s="13"/>
      <c r="F135" s="14"/>
      <c r="G135" s="15" t="s">
        <v>572</v>
      </c>
    </row>
    <row r="136" s="1" customFormat="1" ht="33.75" spans="1:7">
      <c r="A136" s="8" t="s">
        <v>573</v>
      </c>
      <c r="B136" s="9" t="s">
        <v>574</v>
      </c>
      <c r="C136" s="10" t="s">
        <v>51</v>
      </c>
      <c r="D136" s="10"/>
      <c r="E136" s="13"/>
      <c r="F136" s="14"/>
      <c r="G136" s="15" t="s">
        <v>575</v>
      </c>
    </row>
    <row r="137" s="1" customFormat="1" spans="1:7">
      <c r="A137" s="8" t="s">
        <v>576</v>
      </c>
      <c r="B137" s="9" t="s">
        <v>577</v>
      </c>
      <c r="C137" s="10" t="s">
        <v>51</v>
      </c>
      <c r="D137" s="10"/>
      <c r="E137" s="13" t="s">
        <v>556</v>
      </c>
      <c r="F137" s="14" t="s">
        <v>578</v>
      </c>
      <c r="G137" s="16"/>
    </row>
    <row r="138" s="1" customFormat="1" spans="1:7">
      <c r="A138" s="8" t="s">
        <v>579</v>
      </c>
      <c r="B138" s="9" t="s">
        <v>580</v>
      </c>
      <c r="C138" s="10" t="s">
        <v>51</v>
      </c>
      <c r="D138" s="10"/>
      <c r="E138" s="13"/>
      <c r="F138" s="14"/>
      <c r="G138" s="16"/>
    </row>
    <row r="139" s="1" customFormat="1" ht="33.75" spans="1:7">
      <c r="A139" s="8" t="s">
        <v>581</v>
      </c>
      <c r="B139" s="9" t="s">
        <v>582</v>
      </c>
      <c r="C139" s="10" t="s">
        <v>51</v>
      </c>
      <c r="D139" s="10">
        <v>130</v>
      </c>
      <c r="E139" s="13"/>
      <c r="F139" s="14"/>
      <c r="G139" s="15" t="s">
        <v>583</v>
      </c>
    </row>
    <row r="140" s="1" customFormat="1" ht="45" spans="1:7">
      <c r="A140" s="8" t="s">
        <v>584</v>
      </c>
      <c r="B140" s="9" t="s">
        <v>585</v>
      </c>
      <c r="C140" s="10" t="s">
        <v>51</v>
      </c>
      <c r="D140" s="10">
        <v>131</v>
      </c>
      <c r="E140" s="13"/>
      <c r="F140" s="14"/>
      <c r="G140" s="15" t="s">
        <v>586</v>
      </c>
    </row>
    <row r="141" s="1" customFormat="1" spans="1:7">
      <c r="A141" s="8" t="s">
        <v>587</v>
      </c>
      <c r="B141" s="9" t="s">
        <v>588</v>
      </c>
      <c r="C141" s="10" t="s">
        <v>51</v>
      </c>
      <c r="D141" s="10"/>
      <c r="E141" s="13"/>
      <c r="F141" s="14"/>
      <c r="G141" s="16"/>
    </row>
    <row r="142" s="1" customFormat="1" spans="1:7">
      <c r="A142" s="8" t="s">
        <v>589</v>
      </c>
      <c r="B142" s="9" t="s">
        <v>590</v>
      </c>
      <c r="C142" s="10" t="s">
        <v>51</v>
      </c>
      <c r="D142" s="10"/>
      <c r="E142" s="13"/>
      <c r="F142" s="14"/>
      <c r="G142" s="16"/>
    </row>
    <row r="143" s="1" customFormat="1" spans="1:7">
      <c r="A143" s="8" t="s">
        <v>591</v>
      </c>
      <c r="B143" s="9" t="s">
        <v>592</v>
      </c>
      <c r="C143" s="10" t="s">
        <v>51</v>
      </c>
      <c r="D143" s="10"/>
      <c r="E143" s="13"/>
      <c r="F143" s="14"/>
      <c r="G143" s="16"/>
    </row>
    <row r="144" s="1" customFormat="1" spans="1:7">
      <c r="A144" s="8" t="s">
        <v>593</v>
      </c>
      <c r="B144" s="9" t="s">
        <v>594</v>
      </c>
      <c r="C144" s="10" t="s">
        <v>51</v>
      </c>
      <c r="D144" s="10"/>
      <c r="E144" s="13"/>
      <c r="F144" s="14"/>
      <c r="G144" s="16"/>
    </row>
    <row r="145" s="1" customFormat="1" spans="1:7">
      <c r="A145" s="8" t="s">
        <v>595</v>
      </c>
      <c r="B145" s="9" t="s">
        <v>596</v>
      </c>
      <c r="C145" s="10" t="s">
        <v>51</v>
      </c>
      <c r="D145" s="10"/>
      <c r="E145" s="13"/>
      <c r="F145" s="14"/>
      <c r="G145" s="16"/>
    </row>
    <row r="146" s="1" customFormat="1" ht="33.75" spans="1:7">
      <c r="A146" s="8" t="s">
        <v>597</v>
      </c>
      <c r="B146" s="9" t="s">
        <v>598</v>
      </c>
      <c r="C146" s="10" t="s">
        <v>51</v>
      </c>
      <c r="D146" s="10">
        <v>132</v>
      </c>
      <c r="E146" s="13"/>
      <c r="F146" s="14"/>
      <c r="G146" s="15" t="s">
        <v>599</v>
      </c>
    </row>
    <row r="147" s="1" customFormat="1" ht="22.5" spans="1:7">
      <c r="A147" s="8" t="s">
        <v>600</v>
      </c>
      <c r="B147" s="9" t="s">
        <v>601</v>
      </c>
      <c r="C147" s="10" t="s">
        <v>51</v>
      </c>
      <c r="D147" s="10"/>
      <c r="E147" s="13"/>
      <c r="F147" s="14"/>
      <c r="G147" s="15" t="s">
        <v>602</v>
      </c>
    </row>
    <row r="148" s="1" customFormat="1" ht="22.5" spans="1:7">
      <c r="A148" s="8" t="s">
        <v>603</v>
      </c>
      <c r="B148" s="9" t="s">
        <v>604</v>
      </c>
      <c r="C148" s="10" t="s">
        <v>51</v>
      </c>
      <c r="D148" s="10"/>
      <c r="E148" s="13"/>
      <c r="F148" s="14"/>
      <c r="G148" s="15" t="s">
        <v>605</v>
      </c>
    </row>
    <row r="149" s="1" customFormat="1" ht="45" spans="1:7">
      <c r="A149" s="8" t="s">
        <v>606</v>
      </c>
      <c r="B149" s="9" t="s">
        <v>607</v>
      </c>
      <c r="C149" s="10" t="s">
        <v>51</v>
      </c>
      <c r="D149" s="10"/>
      <c r="E149" s="13"/>
      <c r="F149" s="14"/>
      <c r="G149" s="15" t="s">
        <v>608</v>
      </c>
    </row>
    <row r="150" s="1" customFormat="1" spans="1:7">
      <c r="A150" s="8" t="s">
        <v>609</v>
      </c>
      <c r="B150" s="9" t="s">
        <v>610</v>
      </c>
      <c r="C150" s="10" t="s">
        <v>51</v>
      </c>
      <c r="D150" s="10"/>
      <c r="E150" s="13"/>
      <c r="F150" s="14"/>
      <c r="G150" s="16"/>
    </row>
    <row r="151" s="1" customFormat="1" spans="1:7">
      <c r="A151" s="8" t="s">
        <v>611</v>
      </c>
      <c r="B151" s="9" t="s">
        <v>612</v>
      </c>
      <c r="C151" s="10" t="s">
        <v>51</v>
      </c>
      <c r="D151" s="10"/>
      <c r="E151" s="13"/>
      <c r="F151" s="14"/>
      <c r="G151" s="16"/>
    </row>
    <row r="152" s="1" customFormat="1" spans="1:7">
      <c r="A152" s="8" t="s">
        <v>613</v>
      </c>
      <c r="B152" s="9" t="s">
        <v>614</v>
      </c>
      <c r="C152" s="10" t="s">
        <v>51</v>
      </c>
      <c r="D152" s="10">
        <v>140</v>
      </c>
      <c r="E152" s="13"/>
      <c r="F152" s="14"/>
      <c r="G152" s="15" t="s">
        <v>615</v>
      </c>
    </row>
    <row r="153" s="1" customFormat="1" ht="90" spans="1:7">
      <c r="A153" s="8" t="s">
        <v>616</v>
      </c>
      <c r="B153" s="9" t="s">
        <v>617</v>
      </c>
      <c r="C153" s="10" t="s">
        <v>51</v>
      </c>
      <c r="D153" s="10">
        <v>141</v>
      </c>
      <c r="E153" s="13"/>
      <c r="F153" s="14"/>
      <c r="G153" s="15" t="s">
        <v>618</v>
      </c>
    </row>
    <row r="154" s="1" customFormat="1" spans="1:7">
      <c r="A154" s="8" t="s">
        <v>619</v>
      </c>
      <c r="B154" s="9" t="s">
        <v>620</v>
      </c>
      <c r="C154" s="10" t="s">
        <v>51</v>
      </c>
      <c r="D154" s="10"/>
      <c r="E154" s="13" t="s">
        <v>556</v>
      </c>
      <c r="F154" s="14" t="s">
        <v>621</v>
      </c>
      <c r="G154" s="16"/>
    </row>
    <row r="155" s="1" customFormat="1" spans="1:7">
      <c r="A155" s="8" t="s">
        <v>622</v>
      </c>
      <c r="B155" s="9" t="s">
        <v>623</v>
      </c>
      <c r="C155" s="10" t="s">
        <v>51</v>
      </c>
      <c r="D155" s="10"/>
      <c r="E155" s="13"/>
      <c r="F155" s="14"/>
      <c r="G155" s="16"/>
    </row>
    <row r="156" s="1" customFormat="1" ht="33.75" spans="1:7">
      <c r="A156" s="8" t="s">
        <v>624</v>
      </c>
      <c r="B156" s="9" t="s">
        <v>625</v>
      </c>
      <c r="C156" s="10" t="s">
        <v>51</v>
      </c>
      <c r="D156" s="10"/>
      <c r="E156" s="13"/>
      <c r="F156" s="14"/>
      <c r="G156" s="15" t="s">
        <v>626</v>
      </c>
    </row>
    <row r="157" s="1" customFormat="1" spans="1:7">
      <c r="A157" s="8" t="s">
        <v>627</v>
      </c>
      <c r="B157" s="9" t="s">
        <v>628</v>
      </c>
      <c r="C157" s="10" t="s">
        <v>51</v>
      </c>
      <c r="D157" s="10"/>
      <c r="E157" s="13"/>
      <c r="F157" s="14"/>
      <c r="G157" s="16"/>
    </row>
    <row r="158" s="1" customFormat="1" ht="56.25" spans="1:7">
      <c r="A158" s="8" t="s">
        <v>629</v>
      </c>
      <c r="B158" s="9" t="s">
        <v>630</v>
      </c>
      <c r="C158" s="10" t="s">
        <v>51</v>
      </c>
      <c r="D158" s="10">
        <v>150</v>
      </c>
      <c r="E158" s="13"/>
      <c r="F158" s="14"/>
      <c r="G158" s="15" t="s">
        <v>631</v>
      </c>
    </row>
    <row r="159" s="1" customFormat="1" ht="22.5" spans="1:7">
      <c r="A159" s="8" t="s">
        <v>632</v>
      </c>
      <c r="B159" s="9" t="s">
        <v>633</v>
      </c>
      <c r="C159" s="10" t="s">
        <v>51</v>
      </c>
      <c r="D159" s="10">
        <v>160</v>
      </c>
      <c r="E159" s="13"/>
      <c r="F159" s="14"/>
      <c r="G159" s="15" t="s">
        <v>634</v>
      </c>
    </row>
    <row r="160" s="1" customFormat="1" ht="33.75" spans="1:7">
      <c r="A160" s="8" t="s">
        <v>635</v>
      </c>
      <c r="B160" s="9" t="s">
        <v>636</v>
      </c>
      <c r="C160" s="10" t="s">
        <v>51</v>
      </c>
      <c r="D160" s="10">
        <v>161</v>
      </c>
      <c r="E160" s="13"/>
      <c r="F160" s="14"/>
      <c r="G160" s="15" t="s">
        <v>637</v>
      </c>
    </row>
    <row r="161" s="1" customFormat="1" ht="22.5" spans="1:7">
      <c r="A161" s="8" t="s">
        <v>638</v>
      </c>
      <c r="B161" s="9" t="s">
        <v>639</v>
      </c>
      <c r="C161" s="10" t="s">
        <v>51</v>
      </c>
      <c r="D161" s="10"/>
      <c r="E161" s="13"/>
      <c r="F161" s="14"/>
      <c r="G161" s="16"/>
    </row>
    <row r="162" s="1" customFormat="1" spans="1:7">
      <c r="A162" s="8" t="s">
        <v>640</v>
      </c>
      <c r="B162" s="9" t="s">
        <v>641</v>
      </c>
      <c r="C162" s="10" t="s">
        <v>51</v>
      </c>
      <c r="D162" s="10"/>
      <c r="E162" s="13"/>
      <c r="F162" s="14"/>
      <c r="G162" s="16"/>
    </row>
    <row r="163" s="1" customFormat="1" spans="1:7">
      <c r="A163" s="8" t="s">
        <v>642</v>
      </c>
      <c r="B163" s="9" t="s">
        <v>643</v>
      </c>
      <c r="C163" s="10" t="s">
        <v>51</v>
      </c>
      <c r="D163" s="10"/>
      <c r="E163" s="13"/>
      <c r="F163" s="14"/>
      <c r="G163" s="16"/>
    </row>
    <row r="164" s="1" customFormat="1" spans="1:7">
      <c r="A164" s="8" t="s">
        <v>644</v>
      </c>
      <c r="B164" s="9" t="s">
        <v>645</v>
      </c>
      <c r="C164" s="10" t="s">
        <v>51</v>
      </c>
      <c r="D164" s="10"/>
      <c r="E164" s="13"/>
      <c r="F164" s="14"/>
      <c r="G164" s="16"/>
    </row>
    <row r="165" s="1" customFormat="1" spans="1:7">
      <c r="A165" s="8" t="s">
        <v>646</v>
      </c>
      <c r="B165" s="9" t="s">
        <v>647</v>
      </c>
      <c r="C165" s="10" t="s">
        <v>51</v>
      </c>
      <c r="D165" s="10"/>
      <c r="E165" s="13"/>
      <c r="F165" s="14"/>
      <c r="G165" s="16"/>
    </row>
    <row r="166" s="1" customFormat="1" ht="22.5" spans="1:7">
      <c r="A166" s="8" t="s">
        <v>648</v>
      </c>
      <c r="B166" s="9" t="s">
        <v>649</v>
      </c>
      <c r="C166" s="10" t="s">
        <v>51</v>
      </c>
      <c r="D166" s="10">
        <v>170</v>
      </c>
      <c r="E166" s="13"/>
      <c r="F166" s="14"/>
      <c r="G166" s="15" t="s">
        <v>650</v>
      </c>
    </row>
    <row r="167" s="1" customFormat="1" spans="1:7">
      <c r="A167" s="8" t="s">
        <v>651</v>
      </c>
      <c r="B167" s="9" t="s">
        <v>652</v>
      </c>
      <c r="C167" s="10" t="s">
        <v>51</v>
      </c>
      <c r="D167" s="10"/>
      <c r="E167" s="13"/>
      <c r="F167" s="14"/>
      <c r="G167" s="16"/>
    </row>
    <row r="168" s="1" customFormat="1" spans="1:7">
      <c r="A168" s="8" t="s">
        <v>653</v>
      </c>
      <c r="B168" s="9" t="s">
        <v>654</v>
      </c>
      <c r="C168" s="10" t="s">
        <v>51</v>
      </c>
      <c r="D168" s="10"/>
      <c r="E168" s="13"/>
      <c r="F168" s="14"/>
      <c r="G168" s="16"/>
    </row>
    <row r="169" s="1" customFormat="1" spans="1:7">
      <c r="A169" s="8" t="s">
        <v>655</v>
      </c>
      <c r="B169" s="9" t="s">
        <v>656</v>
      </c>
      <c r="C169" s="10" t="s">
        <v>51</v>
      </c>
      <c r="D169" s="10"/>
      <c r="E169" s="13"/>
      <c r="F169" s="14"/>
      <c r="G169" s="16"/>
    </row>
    <row r="170" s="1" customFormat="1" ht="22.5" spans="1:7">
      <c r="A170" s="8" t="s">
        <v>657</v>
      </c>
      <c r="B170" s="9" t="s">
        <v>658</v>
      </c>
      <c r="C170" s="10" t="s">
        <v>51</v>
      </c>
      <c r="D170" s="10">
        <v>180</v>
      </c>
      <c r="E170" s="13"/>
      <c r="F170" s="14"/>
      <c r="G170" s="15" t="s">
        <v>659</v>
      </c>
    </row>
    <row r="171" s="1" customFormat="1" spans="1:7">
      <c r="A171" s="8" t="s">
        <v>660</v>
      </c>
      <c r="B171" s="9" t="s">
        <v>661</v>
      </c>
      <c r="C171" s="10" t="s">
        <v>51</v>
      </c>
      <c r="D171" s="10"/>
      <c r="E171" s="13"/>
      <c r="F171" s="14"/>
      <c r="G171" s="15" t="s">
        <v>662</v>
      </c>
    </row>
    <row r="172" s="1" customFormat="1" ht="22.5" spans="1:7">
      <c r="A172" s="8" t="s">
        <v>663</v>
      </c>
      <c r="B172" s="9" t="s">
        <v>664</v>
      </c>
      <c r="C172" s="10" t="s">
        <v>51</v>
      </c>
      <c r="D172" s="10"/>
      <c r="E172" s="13"/>
      <c r="F172" s="14"/>
      <c r="G172" s="15" t="s">
        <v>665</v>
      </c>
    </row>
    <row r="173" s="1" customFormat="1" ht="33.75" spans="1:7">
      <c r="A173" s="8" t="s">
        <v>666</v>
      </c>
      <c r="B173" s="9" t="s">
        <v>667</v>
      </c>
      <c r="C173" s="10" t="s">
        <v>51</v>
      </c>
      <c r="D173" s="10">
        <v>190</v>
      </c>
      <c r="E173" s="13"/>
      <c r="F173" s="14"/>
      <c r="G173" s="15" t="s">
        <v>668</v>
      </c>
    </row>
    <row r="174" s="1" customFormat="1" spans="1:7">
      <c r="A174" s="8" t="s">
        <v>669</v>
      </c>
      <c r="B174" s="9" t="s">
        <v>670</v>
      </c>
      <c r="C174" s="10" t="s">
        <v>51</v>
      </c>
      <c r="D174" s="10"/>
      <c r="E174" s="13"/>
      <c r="F174" s="14"/>
      <c r="G174" s="16"/>
    </row>
    <row r="175" s="1" customFormat="1" spans="1:7">
      <c r="A175" s="8" t="s">
        <v>671</v>
      </c>
      <c r="B175" s="9" t="s">
        <v>672</v>
      </c>
      <c r="C175" s="10" t="s">
        <v>51</v>
      </c>
      <c r="D175" s="10"/>
      <c r="E175" s="13"/>
      <c r="F175" s="14"/>
      <c r="G175" s="16"/>
    </row>
    <row r="176" s="1" customFormat="1" spans="1:7">
      <c r="A176" s="8" t="s">
        <v>673</v>
      </c>
      <c r="B176" s="9" t="s">
        <v>674</v>
      </c>
      <c r="C176" s="10" t="s">
        <v>51</v>
      </c>
      <c r="D176" s="10"/>
      <c r="E176" s="13"/>
      <c r="F176" s="14"/>
      <c r="G176" s="16"/>
    </row>
    <row r="177" s="1" customFormat="1" spans="1:7">
      <c r="A177" s="8" t="s">
        <v>675</v>
      </c>
      <c r="B177" s="9" t="s">
        <v>676</v>
      </c>
      <c r="C177" s="10" t="s">
        <v>51</v>
      </c>
      <c r="D177" s="10"/>
      <c r="E177" s="13"/>
      <c r="F177" s="14"/>
      <c r="G177" s="16"/>
    </row>
    <row r="178" s="1" customFormat="1" spans="1:7">
      <c r="A178" s="8" t="s">
        <v>677</v>
      </c>
      <c r="B178" s="9" t="s">
        <v>678</v>
      </c>
      <c r="C178" s="10" t="s">
        <v>51</v>
      </c>
      <c r="D178" s="10"/>
      <c r="E178" s="13"/>
      <c r="F178" s="14"/>
      <c r="G178" s="16"/>
    </row>
    <row r="179" s="1" customFormat="1" spans="1:7">
      <c r="A179" s="8" t="s">
        <v>679</v>
      </c>
      <c r="B179" s="9" t="s">
        <v>680</v>
      </c>
      <c r="C179" s="10" t="s">
        <v>51</v>
      </c>
      <c r="D179" s="10"/>
      <c r="E179" s="13"/>
      <c r="F179" s="14"/>
      <c r="G179" s="16"/>
    </row>
    <row r="180" s="1" customFormat="1" spans="1:7">
      <c r="A180" s="8" t="s">
        <v>681</v>
      </c>
      <c r="B180" s="9" t="s">
        <v>682</v>
      </c>
      <c r="C180" s="10" t="s">
        <v>51</v>
      </c>
      <c r="D180" s="10"/>
      <c r="E180" s="13"/>
      <c r="F180" s="14"/>
      <c r="G180" s="16"/>
    </row>
    <row r="181" s="1" customFormat="1" spans="1:7">
      <c r="A181" s="8" t="s">
        <v>683</v>
      </c>
      <c r="B181" s="9" t="s">
        <v>684</v>
      </c>
      <c r="C181" s="10" t="s">
        <v>51</v>
      </c>
      <c r="D181" s="10"/>
      <c r="E181" s="13"/>
      <c r="F181" s="14"/>
      <c r="G181" s="16"/>
    </row>
    <row r="182" s="1" customFormat="1" spans="1:7">
      <c r="A182" s="8" t="s">
        <v>685</v>
      </c>
      <c r="B182" s="9" t="s">
        <v>686</v>
      </c>
      <c r="C182" s="10" t="s">
        <v>51</v>
      </c>
      <c r="D182" s="10"/>
      <c r="E182" s="13"/>
      <c r="F182" s="14"/>
      <c r="G182" s="16"/>
    </row>
    <row r="183" s="1" customFormat="1" spans="1:7">
      <c r="A183" s="8" t="s">
        <v>687</v>
      </c>
      <c r="B183" s="9" t="s">
        <v>688</v>
      </c>
      <c r="C183" s="10" t="s">
        <v>51</v>
      </c>
      <c r="D183" s="10"/>
      <c r="E183" s="13"/>
      <c r="F183" s="14"/>
      <c r="G183" s="16"/>
    </row>
    <row r="184" s="1" customFormat="1" spans="1:7">
      <c r="A184" s="8" t="s">
        <v>689</v>
      </c>
      <c r="B184" s="9" t="s">
        <v>690</v>
      </c>
      <c r="C184" s="10" t="s">
        <v>51</v>
      </c>
      <c r="D184" s="10"/>
      <c r="E184" s="13"/>
      <c r="F184" s="14"/>
      <c r="G184" s="16"/>
    </row>
    <row r="185" s="1" customFormat="1" spans="1:7">
      <c r="A185" s="8" t="s">
        <v>691</v>
      </c>
      <c r="B185" s="9" t="s">
        <v>692</v>
      </c>
      <c r="C185" s="10" t="s">
        <v>51</v>
      </c>
      <c r="D185" s="10"/>
      <c r="E185" s="13"/>
      <c r="F185" s="14"/>
      <c r="G185" s="16"/>
    </row>
    <row r="186" s="1" customFormat="1" spans="1:7">
      <c r="A186" s="8" t="s">
        <v>693</v>
      </c>
      <c r="B186" s="9" t="s">
        <v>694</v>
      </c>
      <c r="C186" s="10" t="s">
        <v>51</v>
      </c>
      <c r="D186" s="10"/>
      <c r="E186" s="13"/>
      <c r="F186" s="14"/>
      <c r="G186" s="16"/>
    </row>
    <row r="187" s="1" customFormat="1" spans="1:7">
      <c r="A187" s="8" t="s">
        <v>695</v>
      </c>
      <c r="B187" s="9" t="s">
        <v>696</v>
      </c>
      <c r="C187" s="10" t="s">
        <v>51</v>
      </c>
      <c r="D187" s="10"/>
      <c r="E187" s="13"/>
      <c r="F187" s="14"/>
      <c r="G187" s="16"/>
    </row>
    <row r="188" s="1" customFormat="1" spans="1:7">
      <c r="A188" s="8" t="s">
        <v>697</v>
      </c>
      <c r="B188" s="9" t="s">
        <v>698</v>
      </c>
      <c r="C188" s="10" t="s">
        <v>51</v>
      </c>
      <c r="D188" s="10"/>
      <c r="E188" s="13"/>
      <c r="F188" s="14"/>
      <c r="G188" s="16"/>
    </row>
    <row r="189" s="1" customFormat="1" spans="1:7">
      <c r="A189" s="8" t="s">
        <v>699</v>
      </c>
      <c r="B189" s="9" t="s">
        <v>700</v>
      </c>
      <c r="C189" s="10" t="s">
        <v>51</v>
      </c>
      <c r="D189" s="10"/>
      <c r="E189" s="13"/>
      <c r="F189" s="14"/>
      <c r="G189" s="16"/>
    </row>
    <row r="190" s="1" customFormat="1" spans="1:7">
      <c r="A190" s="8" t="s">
        <v>701</v>
      </c>
      <c r="B190" s="9" t="s">
        <v>702</v>
      </c>
      <c r="C190" s="10" t="s">
        <v>51</v>
      </c>
      <c r="D190" s="10"/>
      <c r="E190" s="13"/>
      <c r="F190" s="14"/>
      <c r="G190" s="16"/>
    </row>
    <row r="191" s="1" customFormat="1" spans="1:7">
      <c r="A191" s="8" t="s">
        <v>703</v>
      </c>
      <c r="B191" s="9" t="s">
        <v>704</v>
      </c>
      <c r="C191" s="10" t="s">
        <v>51</v>
      </c>
      <c r="D191" s="10"/>
      <c r="E191" s="13"/>
      <c r="F191" s="14"/>
      <c r="G191" s="16"/>
    </row>
    <row r="192" s="1" customFormat="1" spans="1:7">
      <c r="A192" s="8" t="s">
        <v>705</v>
      </c>
      <c r="B192" s="9" t="s">
        <v>706</v>
      </c>
      <c r="C192" s="10" t="s">
        <v>51</v>
      </c>
      <c r="D192" s="10"/>
      <c r="E192" s="13"/>
      <c r="F192" s="14"/>
      <c r="G192" s="16"/>
    </row>
    <row r="193" s="1" customFormat="1" spans="1:7">
      <c r="A193" s="8" t="s">
        <v>707</v>
      </c>
      <c r="B193" s="9" t="s">
        <v>708</v>
      </c>
      <c r="C193" s="10" t="s">
        <v>51</v>
      </c>
      <c r="D193" s="10"/>
      <c r="E193" s="13"/>
      <c r="F193" s="14"/>
      <c r="G193" s="16"/>
    </row>
    <row r="194" s="1" customFormat="1" spans="1:7">
      <c r="A194" s="8" t="s">
        <v>709</v>
      </c>
      <c r="B194" s="9" t="s">
        <v>710</v>
      </c>
      <c r="C194" s="10" t="s">
        <v>51</v>
      </c>
      <c r="D194" s="10"/>
      <c r="E194" s="13"/>
      <c r="F194" s="14"/>
      <c r="G194" s="16"/>
    </row>
    <row r="195" s="1" customFormat="1" spans="1:7">
      <c r="A195" s="8" t="s">
        <v>711</v>
      </c>
      <c r="B195" s="9" t="s">
        <v>712</v>
      </c>
      <c r="C195" s="10" t="s">
        <v>51</v>
      </c>
      <c r="D195" s="10"/>
      <c r="E195" s="13"/>
      <c r="F195" s="14"/>
      <c r="G195" s="16"/>
    </row>
    <row r="196" s="1" customFormat="1" spans="1:7">
      <c r="A196" s="8" t="s">
        <v>713</v>
      </c>
      <c r="B196" s="9" t="s">
        <v>714</v>
      </c>
      <c r="C196" s="10" t="s">
        <v>51</v>
      </c>
      <c r="D196" s="10"/>
      <c r="E196" s="13"/>
      <c r="F196" s="14"/>
      <c r="G196" s="16"/>
    </row>
    <row r="197" s="1" customFormat="1" spans="1:7">
      <c r="A197" s="8" t="s">
        <v>715</v>
      </c>
      <c r="B197" s="9" t="s">
        <v>716</v>
      </c>
      <c r="C197" s="10" t="s">
        <v>51</v>
      </c>
      <c r="D197" s="10"/>
      <c r="E197" s="13"/>
      <c r="F197" s="14"/>
      <c r="G197" s="16"/>
    </row>
    <row r="198" s="1" customFormat="1" spans="1:7">
      <c r="A198" s="8" t="s">
        <v>717</v>
      </c>
      <c r="B198" s="9" t="s">
        <v>718</v>
      </c>
      <c r="C198" s="10" t="s">
        <v>51</v>
      </c>
      <c r="D198" s="10"/>
      <c r="E198" s="13"/>
      <c r="F198" s="14"/>
      <c r="G198" s="16"/>
    </row>
    <row r="199" s="1" customFormat="1" ht="22.5" spans="1:7">
      <c r="A199" s="8" t="s">
        <v>719</v>
      </c>
      <c r="B199" s="9" t="s">
        <v>720</v>
      </c>
      <c r="C199" s="10" t="s">
        <v>51</v>
      </c>
      <c r="D199" s="10">
        <v>200</v>
      </c>
      <c r="E199" s="13"/>
      <c r="F199" s="14"/>
      <c r="G199" s="15" t="s">
        <v>721</v>
      </c>
    </row>
    <row r="200" s="1" customFormat="1" ht="22.5" spans="1:7">
      <c r="A200" s="8" t="s">
        <v>722</v>
      </c>
      <c r="B200" s="9" t="s">
        <v>723</v>
      </c>
      <c r="C200" s="10" t="s">
        <v>51</v>
      </c>
      <c r="D200" s="10">
        <v>201</v>
      </c>
      <c r="E200" s="18" t="s">
        <v>724</v>
      </c>
      <c r="F200" s="19">
        <v>23</v>
      </c>
      <c r="G200" s="15" t="s">
        <v>725</v>
      </c>
    </row>
    <row r="201" s="1" customFormat="1" spans="1:7">
      <c r="A201" s="8" t="s">
        <v>726</v>
      </c>
      <c r="B201" s="9" t="s">
        <v>727</v>
      </c>
      <c r="C201" s="10" t="s">
        <v>51</v>
      </c>
      <c r="D201" s="10"/>
      <c r="E201" s="13"/>
      <c r="F201" s="14"/>
      <c r="G201" s="15" t="s">
        <v>728</v>
      </c>
    </row>
    <row r="202" s="1" customFormat="1" spans="1:7">
      <c r="A202" s="8" t="s">
        <v>729</v>
      </c>
      <c r="B202" s="9" t="s">
        <v>730</v>
      </c>
      <c r="C202" s="10" t="s">
        <v>51</v>
      </c>
      <c r="D202" s="10"/>
      <c r="E202" s="13"/>
      <c r="F202" s="14"/>
      <c r="G202" s="15" t="s">
        <v>731</v>
      </c>
    </row>
    <row r="203" s="1" customFormat="1" spans="1:7">
      <c r="A203" s="8" t="s">
        <v>732</v>
      </c>
      <c r="B203" s="9" t="s">
        <v>733</v>
      </c>
      <c r="C203" s="10" t="s">
        <v>51</v>
      </c>
      <c r="D203" s="10"/>
      <c r="E203" s="13"/>
      <c r="F203" s="14"/>
      <c r="G203" s="15" t="s">
        <v>734</v>
      </c>
    </row>
    <row r="204" s="1" customFormat="1" ht="45" spans="1:7">
      <c r="A204" s="8" t="s">
        <v>735</v>
      </c>
      <c r="B204" s="9" t="s">
        <v>736</v>
      </c>
      <c r="C204" s="10" t="s">
        <v>51</v>
      </c>
      <c r="D204" s="10"/>
      <c r="E204" s="13"/>
      <c r="F204" s="14"/>
      <c r="G204" s="15" t="s">
        <v>737</v>
      </c>
    </row>
    <row r="205" s="1" customFormat="1" spans="1:7">
      <c r="A205" s="8" t="s">
        <v>738</v>
      </c>
      <c r="B205" s="9" t="s">
        <v>739</v>
      </c>
      <c r="C205" s="10" t="s">
        <v>51</v>
      </c>
      <c r="D205" s="10"/>
      <c r="E205" s="18" t="s">
        <v>724</v>
      </c>
      <c r="F205" s="19">
        <v>24</v>
      </c>
      <c r="G205" s="16"/>
    </row>
    <row r="206" s="1" customFormat="1" ht="22.5" spans="1:7">
      <c r="A206" s="8" t="s">
        <v>740</v>
      </c>
      <c r="B206" s="9" t="s">
        <v>741</v>
      </c>
      <c r="C206" s="10" t="s">
        <v>51</v>
      </c>
      <c r="D206" s="10"/>
      <c r="E206" s="13"/>
      <c r="F206" s="14"/>
      <c r="G206" s="15" t="s">
        <v>742</v>
      </c>
    </row>
    <row r="207" s="1" customFormat="1" ht="33.75" spans="1:7">
      <c r="A207" s="8" t="s">
        <v>743</v>
      </c>
      <c r="B207" s="9" t="s">
        <v>744</v>
      </c>
      <c r="C207" s="10" t="s">
        <v>51</v>
      </c>
      <c r="D207" s="10"/>
      <c r="E207" s="13"/>
      <c r="F207" s="14"/>
      <c r="G207" s="15" t="s">
        <v>745</v>
      </c>
    </row>
    <row r="208" s="1" customFormat="1" ht="45" spans="1:7">
      <c r="A208" s="8" t="s">
        <v>746</v>
      </c>
      <c r="B208" s="9" t="s">
        <v>744</v>
      </c>
      <c r="C208" s="10" t="s">
        <v>51</v>
      </c>
      <c r="D208" s="10"/>
      <c r="E208" s="13"/>
      <c r="F208" s="14"/>
      <c r="G208" s="15" t="s">
        <v>747</v>
      </c>
    </row>
    <row r="209" s="1" customFormat="1" ht="33.75" spans="1:7">
      <c r="A209" s="8" t="s">
        <v>748</v>
      </c>
      <c r="B209" s="9" t="s">
        <v>749</v>
      </c>
      <c r="C209" s="10" t="s">
        <v>51</v>
      </c>
      <c r="D209" s="10"/>
      <c r="E209" s="13"/>
      <c r="F209" s="14"/>
      <c r="G209" s="15" t="s">
        <v>750</v>
      </c>
    </row>
    <row r="210" s="1" customFormat="1" ht="22.5" spans="1:7">
      <c r="A210" s="8" t="s">
        <v>751</v>
      </c>
      <c r="B210" s="9" t="s">
        <v>752</v>
      </c>
      <c r="C210" s="10" t="s">
        <v>51</v>
      </c>
      <c r="D210" s="10">
        <v>210</v>
      </c>
      <c r="E210" s="13"/>
      <c r="F210" s="14"/>
      <c r="G210" s="15" t="s">
        <v>753</v>
      </c>
    </row>
    <row r="211" s="1" customFormat="1" ht="22.5" spans="1:7">
      <c r="A211" s="8" t="s">
        <v>754</v>
      </c>
      <c r="B211" s="9" t="s">
        <v>755</v>
      </c>
      <c r="C211" s="10" t="s">
        <v>51</v>
      </c>
      <c r="D211" s="10"/>
      <c r="E211" s="13"/>
      <c r="F211" s="14"/>
      <c r="G211" s="15" t="s">
        <v>756</v>
      </c>
    </row>
    <row r="212" s="1" customFormat="1" ht="33.75" spans="1:7">
      <c r="A212" s="8" t="s">
        <v>757</v>
      </c>
      <c r="B212" s="9" t="s">
        <v>758</v>
      </c>
      <c r="C212" s="10" t="s">
        <v>51</v>
      </c>
      <c r="D212" s="10"/>
      <c r="E212" s="13"/>
      <c r="F212" s="14"/>
      <c r="G212" s="15" t="s">
        <v>759</v>
      </c>
    </row>
    <row r="213" s="1" customFormat="1" spans="1:7">
      <c r="A213" s="8" t="s">
        <v>760</v>
      </c>
      <c r="B213" s="9" t="s">
        <v>761</v>
      </c>
      <c r="C213" s="10" t="s">
        <v>51</v>
      </c>
      <c r="D213" s="10"/>
      <c r="E213" s="18" t="s">
        <v>724</v>
      </c>
      <c r="F213" s="19">
        <v>19</v>
      </c>
      <c r="G213" s="16"/>
    </row>
    <row r="214" s="1" customFormat="1" spans="1:7">
      <c r="A214" s="8" t="s">
        <v>762</v>
      </c>
      <c r="B214" s="9" t="s">
        <v>763</v>
      </c>
      <c r="C214" s="10" t="s">
        <v>51</v>
      </c>
      <c r="D214" s="10"/>
      <c r="E214" s="18"/>
      <c r="F214" s="19"/>
      <c r="G214" s="16"/>
    </row>
    <row r="215" s="1" customFormat="1" ht="22.5" spans="1:7">
      <c r="A215" s="8" t="s">
        <v>764</v>
      </c>
      <c r="B215" s="9" t="s">
        <v>765</v>
      </c>
      <c r="C215" s="10" t="s">
        <v>51</v>
      </c>
      <c r="D215" s="10"/>
      <c r="E215" s="13"/>
      <c r="F215" s="14"/>
      <c r="G215" s="15" t="s">
        <v>766</v>
      </c>
    </row>
    <row r="216" s="1" customFormat="1" ht="56.25" spans="1:7">
      <c r="A216" s="8" t="s">
        <v>767</v>
      </c>
      <c r="B216" s="9" t="s">
        <v>768</v>
      </c>
      <c r="C216" s="10" t="s">
        <v>51</v>
      </c>
      <c r="D216" s="10"/>
      <c r="E216" s="13"/>
      <c r="F216" s="14"/>
      <c r="G216" s="15" t="s">
        <v>769</v>
      </c>
    </row>
    <row r="217" s="1" customFormat="1" spans="1:7">
      <c r="A217" s="8" t="s">
        <v>770</v>
      </c>
      <c r="B217" s="9" t="s">
        <v>771</v>
      </c>
      <c r="C217" s="10" t="s">
        <v>51</v>
      </c>
      <c r="D217" s="10"/>
      <c r="E217" s="18" t="s">
        <v>724</v>
      </c>
      <c r="F217" s="19">
        <v>20</v>
      </c>
      <c r="G217" s="16"/>
    </row>
    <row r="218" s="1" customFormat="1" spans="1:7">
      <c r="A218" s="8" t="s">
        <v>772</v>
      </c>
      <c r="B218" s="9" t="s">
        <v>773</v>
      </c>
      <c r="C218" s="10" t="s">
        <v>51</v>
      </c>
      <c r="D218" s="10"/>
      <c r="E218" s="18" t="s">
        <v>724</v>
      </c>
      <c r="F218" s="19">
        <v>21</v>
      </c>
      <c r="G218" s="16"/>
    </row>
    <row r="219" s="1" customFormat="1" spans="1:7">
      <c r="A219" s="8" t="s">
        <v>774</v>
      </c>
      <c r="B219" s="9" t="s">
        <v>775</v>
      </c>
      <c r="C219" s="10" t="s">
        <v>51</v>
      </c>
      <c r="D219" s="10"/>
      <c r="E219" s="18"/>
      <c r="F219" s="19"/>
      <c r="G219" s="16"/>
    </row>
    <row r="220" s="1" customFormat="1" ht="22.5" spans="1:7">
      <c r="A220" s="8" t="s">
        <v>776</v>
      </c>
      <c r="B220" s="9" t="s">
        <v>777</v>
      </c>
      <c r="C220" s="10" t="s">
        <v>51</v>
      </c>
      <c r="D220" s="10">
        <v>220</v>
      </c>
      <c r="E220" s="13"/>
      <c r="F220" s="14"/>
      <c r="G220" s="15" t="s">
        <v>778</v>
      </c>
    </row>
    <row r="221" s="1" customFormat="1" ht="56.25" spans="1:7">
      <c r="A221" s="8" t="s">
        <v>779</v>
      </c>
      <c r="B221" s="9" t="s">
        <v>780</v>
      </c>
      <c r="C221" s="10" t="s">
        <v>51</v>
      </c>
      <c r="D221" s="10"/>
      <c r="E221" s="13"/>
      <c r="F221" s="14"/>
      <c r="G221" s="15" t="s">
        <v>781</v>
      </c>
    </row>
    <row r="222" s="1" customFormat="1" ht="112.5" spans="1:7">
      <c r="A222" s="8" t="s">
        <v>782</v>
      </c>
      <c r="B222" s="9" t="s">
        <v>783</v>
      </c>
      <c r="C222" s="10" t="s">
        <v>51</v>
      </c>
      <c r="D222" s="10"/>
      <c r="E222" s="13"/>
      <c r="F222" s="14"/>
      <c r="G222" s="15" t="s">
        <v>784</v>
      </c>
    </row>
    <row r="223" s="1" customFormat="1" spans="1:7">
      <c r="A223" s="8" t="s">
        <v>785</v>
      </c>
      <c r="B223" s="9" t="s">
        <v>786</v>
      </c>
      <c r="C223" s="10" t="s">
        <v>51</v>
      </c>
      <c r="D223" s="10"/>
      <c r="E223" s="18" t="s">
        <v>724</v>
      </c>
      <c r="F223" s="19">
        <v>22</v>
      </c>
      <c r="G223" s="16"/>
    </row>
    <row r="224" s="1" customFormat="1" spans="1:7">
      <c r="A224" s="8" t="s">
        <v>787</v>
      </c>
      <c r="B224" s="9" t="s">
        <v>788</v>
      </c>
      <c r="C224" s="10" t="s">
        <v>51</v>
      </c>
      <c r="D224" s="10"/>
      <c r="E224" s="18"/>
      <c r="F224" s="19"/>
      <c r="G224" s="16"/>
    </row>
    <row r="225" s="1" customFormat="1" ht="33.75" spans="1:7">
      <c r="A225" s="8" t="s">
        <v>789</v>
      </c>
      <c r="B225" s="9" t="s">
        <v>790</v>
      </c>
      <c r="C225" s="10" t="s">
        <v>51</v>
      </c>
      <c r="D225" s="10"/>
      <c r="E225" s="13"/>
      <c r="F225" s="14"/>
      <c r="G225" s="15" t="s">
        <v>791</v>
      </c>
    </row>
    <row r="226" s="1" customFormat="1" ht="22.5" spans="1:7">
      <c r="A226" s="8" t="s">
        <v>792</v>
      </c>
      <c r="B226" s="9" t="s">
        <v>793</v>
      </c>
      <c r="C226" s="10" t="s">
        <v>51</v>
      </c>
      <c r="D226" s="10">
        <v>230</v>
      </c>
      <c r="E226" s="13"/>
      <c r="F226" s="14"/>
      <c r="G226" s="15" t="s">
        <v>794</v>
      </c>
    </row>
    <row r="227" s="1" customFormat="1" ht="22.5" spans="1:7">
      <c r="A227" s="8" t="s">
        <v>795</v>
      </c>
      <c r="B227" s="9" t="s">
        <v>796</v>
      </c>
      <c r="C227" s="10" t="s">
        <v>51</v>
      </c>
      <c r="D227" s="10"/>
      <c r="E227" s="13"/>
      <c r="F227" s="14"/>
      <c r="G227" s="15" t="s">
        <v>797</v>
      </c>
    </row>
    <row r="228" s="1" customFormat="1" ht="22.5" spans="1:7">
      <c r="A228" s="8" t="s">
        <v>798</v>
      </c>
      <c r="B228" s="9" t="s">
        <v>799</v>
      </c>
      <c r="C228" s="10" t="s">
        <v>51</v>
      </c>
      <c r="D228" s="10"/>
      <c r="E228" s="13"/>
      <c r="F228" s="14"/>
      <c r="G228" s="15" t="s">
        <v>800</v>
      </c>
    </row>
    <row r="229" s="1" customFormat="1" spans="1:7">
      <c r="A229" s="8" t="s">
        <v>801</v>
      </c>
      <c r="B229" s="9" t="s">
        <v>802</v>
      </c>
      <c r="C229" s="10" t="s">
        <v>51</v>
      </c>
      <c r="D229" s="10"/>
      <c r="E229" s="13"/>
      <c r="F229" s="14"/>
      <c r="G229" s="15" t="s">
        <v>803</v>
      </c>
    </row>
    <row r="230" s="1" customFormat="1" ht="56.25" spans="1:7">
      <c r="A230" s="8" t="s">
        <v>804</v>
      </c>
      <c r="B230" s="9" t="s">
        <v>805</v>
      </c>
      <c r="C230" s="10" t="s">
        <v>51</v>
      </c>
      <c r="D230" s="10"/>
      <c r="E230" s="13"/>
      <c r="F230" s="14"/>
      <c r="G230" s="15" t="s">
        <v>806</v>
      </c>
    </row>
    <row r="231" s="1" customFormat="1" spans="1:7">
      <c r="A231" s="8" t="s">
        <v>807</v>
      </c>
      <c r="B231" s="9" t="s">
        <v>808</v>
      </c>
      <c r="C231" s="10" t="s">
        <v>51</v>
      </c>
      <c r="D231" s="10"/>
      <c r="E231" s="13"/>
      <c r="F231" s="14"/>
      <c r="G231" s="16"/>
    </row>
    <row r="232" s="1" customFormat="1" ht="45" spans="1:7">
      <c r="A232" s="8" t="s">
        <v>809</v>
      </c>
      <c r="B232" s="9" t="s">
        <v>810</v>
      </c>
      <c r="C232" s="10" t="s">
        <v>51</v>
      </c>
      <c r="D232" s="10">
        <v>231</v>
      </c>
      <c r="E232" s="13"/>
      <c r="F232" s="14"/>
      <c r="G232" s="15" t="s">
        <v>811</v>
      </c>
    </row>
    <row r="233" s="1" customFormat="1" spans="1:7">
      <c r="A233" s="8" t="s">
        <v>812</v>
      </c>
      <c r="B233" s="9" t="s">
        <v>813</v>
      </c>
      <c r="C233" s="10" t="s">
        <v>51</v>
      </c>
      <c r="D233" s="10"/>
      <c r="E233" s="13"/>
      <c r="F233" s="14"/>
      <c r="G233" s="16"/>
    </row>
    <row r="234" s="1" customFormat="1" spans="1:7">
      <c r="A234" s="8" t="s">
        <v>814</v>
      </c>
      <c r="B234" s="9" t="s">
        <v>815</v>
      </c>
      <c r="C234" s="10" t="s">
        <v>51</v>
      </c>
      <c r="D234" s="10"/>
      <c r="E234" s="13"/>
      <c r="F234" s="14"/>
      <c r="G234" s="16"/>
    </row>
    <row r="235" s="1" customFormat="1" spans="1:7">
      <c r="A235" s="8" t="s">
        <v>816</v>
      </c>
      <c r="B235" s="9" t="s">
        <v>817</v>
      </c>
      <c r="C235" s="10" t="s">
        <v>51</v>
      </c>
      <c r="D235" s="10"/>
      <c r="E235" s="13"/>
      <c r="F235" s="14"/>
      <c r="G235" s="16"/>
    </row>
    <row r="236" s="1" customFormat="1" spans="1:7">
      <c r="A236" s="8" t="s">
        <v>818</v>
      </c>
      <c r="B236" s="9" t="s">
        <v>819</v>
      </c>
      <c r="C236" s="10" t="s">
        <v>51</v>
      </c>
      <c r="D236" s="10"/>
      <c r="E236" s="13"/>
      <c r="F236" s="14"/>
      <c r="G236" s="16"/>
    </row>
    <row r="237" s="1" customFormat="1" spans="1:7">
      <c r="A237" s="8" t="s">
        <v>820</v>
      </c>
      <c r="B237" s="9" t="s">
        <v>821</v>
      </c>
      <c r="C237" s="10" t="s">
        <v>51</v>
      </c>
      <c r="D237" s="10"/>
      <c r="E237" s="13"/>
      <c r="F237" s="14"/>
      <c r="G237" s="16"/>
    </row>
    <row r="238" s="1" customFormat="1" ht="22.5" spans="1:7">
      <c r="A238" s="20" t="s">
        <v>822</v>
      </c>
      <c r="B238" s="9" t="s">
        <v>823</v>
      </c>
      <c r="C238" s="10" t="s">
        <v>51</v>
      </c>
      <c r="D238" s="10">
        <v>240</v>
      </c>
      <c r="E238" s="13"/>
      <c r="F238" s="14"/>
      <c r="G238" s="15" t="s">
        <v>824</v>
      </c>
    </row>
    <row r="239" s="1" customFormat="1" ht="22.5" spans="1:7">
      <c r="A239" s="20" t="s">
        <v>825</v>
      </c>
      <c r="B239" s="9" t="s">
        <v>826</v>
      </c>
      <c r="C239" s="10" t="s">
        <v>51</v>
      </c>
      <c r="D239" s="10">
        <v>241</v>
      </c>
      <c r="E239" s="13"/>
      <c r="F239" s="14"/>
      <c r="G239" s="15" t="s">
        <v>827</v>
      </c>
    </row>
    <row r="240" s="1" customFormat="1" spans="1:7">
      <c r="A240" s="21" t="s">
        <v>828</v>
      </c>
      <c r="B240" s="22" t="s">
        <v>829</v>
      </c>
      <c r="C240" s="10" t="s">
        <v>51</v>
      </c>
      <c r="D240" s="10"/>
      <c r="E240" s="13"/>
      <c r="F240" s="14"/>
      <c r="G240" s="16"/>
    </row>
    <row r="241" s="1" customFormat="1" spans="1:7">
      <c r="A241" s="21" t="s">
        <v>830</v>
      </c>
      <c r="B241" s="22" t="s">
        <v>831</v>
      </c>
      <c r="C241" s="10" t="s">
        <v>51</v>
      </c>
      <c r="D241" s="10"/>
      <c r="E241" s="13"/>
      <c r="F241" s="14"/>
      <c r="G241" s="16"/>
    </row>
    <row r="242" s="1" customFormat="1" spans="1:7">
      <c r="A242" s="21" t="s">
        <v>832</v>
      </c>
      <c r="B242" s="22" t="s">
        <v>833</v>
      </c>
      <c r="C242" s="10" t="s">
        <v>51</v>
      </c>
      <c r="D242" s="10"/>
      <c r="E242" s="13"/>
      <c r="F242" s="14"/>
      <c r="G242" s="16"/>
    </row>
    <row r="243" s="1" customFormat="1" spans="1:7">
      <c r="A243" s="21" t="s">
        <v>834</v>
      </c>
      <c r="B243" s="22" t="s">
        <v>835</v>
      </c>
      <c r="C243" s="10" t="s">
        <v>51</v>
      </c>
      <c r="D243" s="10"/>
      <c r="E243" s="13"/>
      <c r="F243" s="14"/>
      <c r="G243" s="16"/>
    </row>
    <row r="244" s="1" customFormat="1" spans="1:7">
      <c r="A244" s="21" t="s">
        <v>836</v>
      </c>
      <c r="B244" s="22" t="s">
        <v>837</v>
      </c>
      <c r="C244" s="10" t="s">
        <v>51</v>
      </c>
      <c r="D244" s="10"/>
      <c r="E244" s="13"/>
      <c r="F244" s="14"/>
      <c r="G244" s="16"/>
    </row>
    <row r="245" s="1" customFormat="1" spans="1:7">
      <c r="A245" s="21" t="s">
        <v>838</v>
      </c>
      <c r="B245" s="22" t="s">
        <v>839</v>
      </c>
      <c r="C245" s="10" t="s">
        <v>51</v>
      </c>
      <c r="D245" s="10"/>
      <c r="E245" s="13"/>
      <c r="F245" s="14"/>
      <c r="G245" s="16"/>
    </row>
    <row r="246" s="1" customFormat="1" spans="1:7">
      <c r="A246" s="21" t="s">
        <v>840</v>
      </c>
      <c r="B246" s="22" t="s">
        <v>841</v>
      </c>
      <c r="C246" s="10" t="s">
        <v>51</v>
      </c>
      <c r="D246" s="10" t="s">
        <v>135</v>
      </c>
      <c r="E246" s="18" t="s">
        <v>842</v>
      </c>
      <c r="F246" s="19">
        <v>17</v>
      </c>
      <c r="G246" s="15" t="s">
        <v>843</v>
      </c>
    </row>
    <row r="247" s="1" customFormat="1" spans="1:7">
      <c r="A247" s="21" t="s">
        <v>844</v>
      </c>
      <c r="B247" s="22" t="s">
        <v>845</v>
      </c>
      <c r="C247" s="10" t="s">
        <v>51</v>
      </c>
      <c r="D247" s="10"/>
      <c r="E247" s="18" t="s">
        <v>842</v>
      </c>
      <c r="F247" s="19">
        <v>18</v>
      </c>
      <c r="G247" s="16"/>
    </row>
    <row r="248" s="1" customFormat="1" spans="1:7">
      <c r="A248" s="21" t="s">
        <v>846</v>
      </c>
      <c r="B248" s="22" t="s">
        <v>847</v>
      </c>
      <c r="C248" s="10" t="s">
        <v>51</v>
      </c>
      <c r="D248" s="10"/>
      <c r="E248" s="18" t="s">
        <v>842</v>
      </c>
      <c r="F248" s="19">
        <v>18</v>
      </c>
      <c r="G248" s="16"/>
    </row>
    <row r="249" s="1" customFormat="1" spans="1:7">
      <c r="A249" s="21" t="s">
        <v>848</v>
      </c>
      <c r="B249" s="22" t="s">
        <v>849</v>
      </c>
      <c r="C249" s="10" t="s">
        <v>51</v>
      </c>
      <c r="D249" s="10"/>
      <c r="E249" s="18"/>
      <c r="F249" s="19"/>
      <c r="G249" s="16"/>
    </row>
    <row r="250" s="1" customFormat="1" spans="1:7">
      <c r="A250" s="21" t="s">
        <v>850</v>
      </c>
      <c r="B250" s="22" t="s">
        <v>851</v>
      </c>
      <c r="C250" s="10" t="s">
        <v>51</v>
      </c>
      <c r="D250" s="10"/>
      <c r="E250" s="18"/>
      <c r="F250" s="19"/>
      <c r="G250" s="16"/>
    </row>
    <row r="251" s="1" customFormat="1" spans="1:7">
      <c r="A251" s="20" t="s">
        <v>852</v>
      </c>
      <c r="B251" s="22" t="s">
        <v>853</v>
      </c>
      <c r="C251" s="10" t="s">
        <v>51</v>
      </c>
      <c r="D251" s="10" t="s">
        <v>137</v>
      </c>
      <c r="E251" s="18"/>
      <c r="F251" s="19"/>
      <c r="G251" s="16"/>
    </row>
    <row r="252" s="1" customFormat="1" spans="1:7">
      <c r="A252" s="20" t="s">
        <v>854</v>
      </c>
      <c r="B252" s="9" t="s">
        <v>853</v>
      </c>
      <c r="C252" s="10" t="s">
        <v>51</v>
      </c>
      <c r="D252" s="10"/>
      <c r="E252" s="13"/>
      <c r="F252" s="14"/>
      <c r="G252" s="16"/>
    </row>
    <row r="253" s="1" customFormat="1" spans="1:7">
      <c r="A253" s="20" t="s">
        <v>855</v>
      </c>
      <c r="B253" s="9" t="s">
        <v>856</v>
      </c>
      <c r="C253" s="10" t="s">
        <v>51</v>
      </c>
      <c r="D253" s="10"/>
      <c r="E253" s="13"/>
      <c r="F253" s="14"/>
      <c r="G253" s="16"/>
    </row>
    <row r="254" s="1" customFormat="1" ht="45" spans="1:7">
      <c r="A254" s="8" t="s">
        <v>857</v>
      </c>
      <c r="B254" s="9" t="s">
        <v>858</v>
      </c>
      <c r="C254" s="10" t="s">
        <v>51</v>
      </c>
      <c r="D254" s="10">
        <v>250</v>
      </c>
      <c r="E254" s="13"/>
      <c r="F254" s="14"/>
      <c r="G254" s="15" t="s">
        <v>859</v>
      </c>
    </row>
    <row r="255" s="1" customFormat="1" spans="1:7">
      <c r="A255" s="8" t="s">
        <v>860</v>
      </c>
      <c r="B255" s="9" t="s">
        <v>861</v>
      </c>
      <c r="C255" s="10" t="s">
        <v>51</v>
      </c>
      <c r="D255" s="10"/>
      <c r="E255" s="13"/>
      <c r="F255" s="14"/>
      <c r="G255" s="16"/>
    </row>
    <row r="256" s="1" customFormat="1" spans="1:7">
      <c r="A256" s="8" t="s">
        <v>862</v>
      </c>
      <c r="B256" s="9" t="s">
        <v>863</v>
      </c>
      <c r="C256" s="10" t="s">
        <v>51</v>
      </c>
      <c r="D256" s="10"/>
      <c r="E256" s="13"/>
      <c r="F256" s="14"/>
      <c r="G256" s="16"/>
    </row>
    <row r="257" s="1" customFormat="1" spans="1:7">
      <c r="A257" s="8" t="s">
        <v>864</v>
      </c>
      <c r="B257" s="9" t="s">
        <v>865</v>
      </c>
      <c r="C257" s="10" t="s">
        <v>51</v>
      </c>
      <c r="D257" s="10">
        <v>260</v>
      </c>
      <c r="E257" s="13"/>
      <c r="F257" s="14"/>
      <c r="G257" s="15" t="s">
        <v>866</v>
      </c>
    </row>
    <row r="258" s="1" customFormat="1" ht="22.5" spans="1:7">
      <c r="A258" s="8" t="s">
        <v>867</v>
      </c>
      <c r="B258" s="9" t="s">
        <v>868</v>
      </c>
      <c r="C258" s="10" t="s">
        <v>51</v>
      </c>
      <c r="D258" s="10"/>
      <c r="E258" s="13"/>
      <c r="F258" s="14"/>
      <c r="G258" s="15" t="s">
        <v>869</v>
      </c>
    </row>
    <row r="259" s="1" customFormat="1" spans="1:7">
      <c r="A259" s="8" t="s">
        <v>870</v>
      </c>
      <c r="B259" s="9" t="s">
        <v>871</v>
      </c>
      <c r="C259" s="10" t="s">
        <v>51</v>
      </c>
      <c r="D259" s="10"/>
      <c r="E259" s="13"/>
      <c r="F259" s="14"/>
      <c r="G259" s="15" t="s">
        <v>872</v>
      </c>
    </row>
    <row r="260" s="1" customFormat="1" ht="45" spans="1:7">
      <c r="A260" s="8" t="s">
        <v>873</v>
      </c>
      <c r="B260" s="9" t="s">
        <v>874</v>
      </c>
      <c r="C260" s="10" t="s">
        <v>51</v>
      </c>
      <c r="D260" s="10">
        <v>270</v>
      </c>
      <c r="E260" s="13"/>
      <c r="F260" s="14"/>
      <c r="G260" s="15" t="s">
        <v>875</v>
      </c>
    </row>
    <row r="261" s="1" customFormat="1" spans="1:7">
      <c r="A261" s="8" t="s">
        <v>876</v>
      </c>
      <c r="B261" s="9" t="s">
        <v>877</v>
      </c>
      <c r="C261" s="10" t="s">
        <v>51</v>
      </c>
      <c r="D261" s="10"/>
      <c r="E261" s="13"/>
      <c r="F261" s="14"/>
      <c r="G261" s="16"/>
    </row>
    <row r="262" s="1" customFormat="1" spans="1:7">
      <c r="A262" s="8" t="s">
        <v>878</v>
      </c>
      <c r="B262" s="9" t="s">
        <v>879</v>
      </c>
      <c r="C262" s="10" t="s">
        <v>51</v>
      </c>
      <c r="D262" s="10"/>
      <c r="E262" s="13"/>
      <c r="F262" s="14"/>
      <c r="G262" s="16"/>
    </row>
    <row r="263" s="1" customFormat="1" spans="1:7">
      <c r="A263" s="8" t="s">
        <v>880</v>
      </c>
      <c r="B263" s="9" t="s">
        <v>881</v>
      </c>
      <c r="C263" s="10" t="s">
        <v>51</v>
      </c>
      <c r="D263" s="10"/>
      <c r="E263" s="13"/>
      <c r="F263" s="14"/>
      <c r="G263" s="16"/>
    </row>
    <row r="264" s="1" customFormat="1" spans="1:7">
      <c r="A264" s="8" t="s">
        <v>882</v>
      </c>
      <c r="B264" s="9" t="s">
        <v>883</v>
      </c>
      <c r="C264" s="10" t="s">
        <v>51</v>
      </c>
      <c r="D264" s="10"/>
      <c r="E264" s="13"/>
      <c r="F264" s="14"/>
      <c r="G264" s="16"/>
    </row>
    <row r="265" s="1" customFormat="1" spans="1:7">
      <c r="A265" s="8" t="s">
        <v>884</v>
      </c>
      <c r="B265" s="9" t="s">
        <v>885</v>
      </c>
      <c r="C265" s="10" t="s">
        <v>51</v>
      </c>
      <c r="D265" s="10"/>
      <c r="E265" s="13"/>
      <c r="F265" s="14"/>
      <c r="G265" s="16"/>
    </row>
    <row r="266" s="1" customFormat="1" spans="1:7">
      <c r="A266" s="8" t="s">
        <v>886</v>
      </c>
      <c r="B266" s="9" t="s">
        <v>887</v>
      </c>
      <c r="C266" s="10" t="s">
        <v>51</v>
      </c>
      <c r="D266" s="10"/>
      <c r="E266" s="13"/>
      <c r="F266" s="14"/>
      <c r="G266" s="16"/>
    </row>
    <row r="267" s="1" customFormat="1" spans="1:7">
      <c r="A267" s="8" t="s">
        <v>888</v>
      </c>
      <c r="B267" s="9" t="s">
        <v>889</v>
      </c>
      <c r="C267" s="10" t="s">
        <v>51</v>
      </c>
      <c r="D267" s="10"/>
      <c r="E267" s="13"/>
      <c r="F267" s="14"/>
      <c r="G267" s="16"/>
    </row>
    <row r="268" s="1" customFormat="1" spans="1:7">
      <c r="A268" s="8" t="s">
        <v>890</v>
      </c>
      <c r="B268" s="9" t="s">
        <v>891</v>
      </c>
      <c r="C268" s="10" t="s">
        <v>51</v>
      </c>
      <c r="D268" s="10"/>
      <c r="E268" s="13"/>
      <c r="F268" s="14"/>
      <c r="G268" s="16"/>
    </row>
    <row r="269" s="1" customFormat="1" spans="1:7">
      <c r="A269" s="23" t="s">
        <v>892</v>
      </c>
      <c r="B269" s="24" t="s">
        <v>230</v>
      </c>
      <c r="C269" s="25" t="s">
        <v>51</v>
      </c>
      <c r="D269" s="25"/>
      <c r="E269" s="34"/>
      <c r="F269" s="35"/>
      <c r="G269" s="16"/>
    </row>
    <row r="270" s="1" customFormat="1" ht="14.25" spans="1:7">
      <c r="A270" s="26" t="s">
        <v>893</v>
      </c>
      <c r="B270" s="27" t="s">
        <v>894</v>
      </c>
      <c r="C270" s="28" t="s">
        <v>51</v>
      </c>
      <c r="D270" s="26"/>
      <c r="E270" s="36"/>
      <c r="F270" s="37"/>
      <c r="G270" s="15" t="s">
        <v>895</v>
      </c>
    </row>
    <row r="271" s="1" customFormat="1" spans="1:7">
      <c r="A271" s="29"/>
      <c r="B271" s="30"/>
      <c r="C271" s="31"/>
      <c r="D271" s="29"/>
      <c r="E271" s="38"/>
      <c r="F271" s="30"/>
      <c r="G271" s="15"/>
    </row>
    <row r="272" s="1" customFormat="1" spans="1:6">
      <c r="A272" s="32" t="s">
        <v>896</v>
      </c>
      <c r="B272" s="3"/>
      <c r="E272" s="2"/>
      <c r="F272" s="3"/>
    </row>
    <row r="273" s="1" customFormat="1" spans="1:6">
      <c r="A273" s="33" t="s">
        <v>897</v>
      </c>
      <c r="B273" s="3"/>
      <c r="E273" s="2"/>
      <c r="F273" s="3"/>
    </row>
    <row r="274" s="1" customFormat="1" spans="1:6">
      <c r="A274" s="33" t="s">
        <v>898</v>
      </c>
      <c r="B274" s="3"/>
      <c r="E274" s="2"/>
      <c r="F274" s="3"/>
    </row>
    <row r="275" s="1" customFormat="1" spans="1:6">
      <c r="A275" s="33" t="s">
        <v>899</v>
      </c>
      <c r="B275" s="3"/>
      <c r="E275" s="2"/>
      <c r="F275" s="3"/>
    </row>
    <row r="276" s="1" customFormat="1" spans="1:6">
      <c r="A276" s="33" t="s">
        <v>900</v>
      </c>
      <c r="B276" s="3"/>
      <c r="E276" s="2"/>
      <c r="F276" s="3"/>
    </row>
    <row r="277" s="1" customFormat="1" spans="1:6">
      <c r="A277" s="33" t="s">
        <v>901</v>
      </c>
      <c r="B277" s="3"/>
      <c r="E277" s="2"/>
      <c r="F277" s="3"/>
    </row>
    <row r="278" s="1" customFormat="1" spans="1:6">
      <c r="A278" s="33" t="s">
        <v>902</v>
      </c>
      <c r="B278" s="3"/>
      <c r="E278" s="2"/>
      <c r="F278" s="3"/>
    </row>
  </sheetData>
  <sheetProtection formatCells="0" formatColumns="0" formatRows="0" insertRows="0" insertColumns="0" insertHyperlinks="0" deleteColumns="0" deleteRows="0" sort="0" autoFilter="0" pivotTables="0"/>
  <autoFilter xmlns:etc="http://www.wps.cn/officeDocument/2017/etCustomData" ref="A3:G278" etc:filterBottomFollowUsedRange="0">
    <extLst/>
  </autoFilter>
  <mergeCells count="1">
    <mergeCell ref="A1:F1"/>
  </mergeCells>
  <pageMargins left="0.75" right="0.75" top="1" bottom="1" header="0.5" footer="0.5"/>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16"/>
  <sheetViews>
    <sheetView showGridLines="0" workbookViewId="0">
      <selection activeCell="C26" sqref="C26"/>
    </sheetView>
  </sheetViews>
  <sheetFormatPr defaultColWidth="9" defaultRowHeight="14.25" outlineLevelCol="7"/>
  <cols>
    <col min="1" max="1" width="12.375" customWidth="1"/>
    <col min="2" max="3" width="13.625" customWidth="1"/>
    <col min="4" max="4" width="12.125" customWidth="1"/>
    <col min="5" max="5" width="13.625" customWidth="1"/>
    <col min="6" max="6" width="23.875" customWidth="1"/>
    <col min="7" max="7" width="17" customWidth="1"/>
    <col min="8" max="8" width="12" customWidth="1"/>
  </cols>
  <sheetData>
    <row r="1" ht="32.25" customHeight="1" spans="1:8">
      <c r="A1" s="138" t="s">
        <v>5</v>
      </c>
      <c r="B1" s="138"/>
      <c r="C1" s="138"/>
      <c r="D1" s="138"/>
      <c r="E1" s="138"/>
      <c r="F1" s="138"/>
      <c r="G1" s="138"/>
      <c r="H1" s="138"/>
    </row>
    <row r="2" ht="27" customHeight="1" spans="1:8">
      <c r="A2" s="139" t="s">
        <v>6</v>
      </c>
      <c r="B2" s="139"/>
      <c r="C2" s="139"/>
      <c r="D2" s="139"/>
      <c r="E2" s="139"/>
      <c r="F2" s="139"/>
      <c r="G2" s="139"/>
      <c r="H2" s="139"/>
    </row>
    <row r="3" ht="25" customHeight="1" spans="1:8">
      <c r="A3" s="140" t="s">
        <v>7</v>
      </c>
      <c r="B3" s="140"/>
      <c r="C3" s="140"/>
      <c r="D3" s="140"/>
      <c r="E3" s="140"/>
      <c r="F3" s="140"/>
      <c r="G3" s="140"/>
      <c r="H3" s="140"/>
    </row>
    <row r="4" ht="21.75" customHeight="1" spans="1:8">
      <c r="A4" s="141" t="s">
        <v>8</v>
      </c>
      <c r="B4" s="142" t="s">
        <v>9</v>
      </c>
      <c r="C4" s="143" t="s">
        <v>10</v>
      </c>
      <c r="D4" s="144" t="s">
        <v>11</v>
      </c>
      <c r="E4" s="153" t="s">
        <v>12</v>
      </c>
      <c r="F4" s="141" t="s">
        <v>13</v>
      </c>
      <c r="G4" s="142" t="s">
        <v>14</v>
      </c>
      <c r="H4" s="143" t="s">
        <v>15</v>
      </c>
    </row>
    <row r="5" ht="21.75" customHeight="1" spans="1:8">
      <c r="A5" s="145"/>
      <c r="B5" s="146"/>
      <c r="C5" s="147"/>
      <c r="D5" s="148"/>
      <c r="E5" s="154"/>
      <c r="F5" s="155" t="s">
        <v>16</v>
      </c>
      <c r="G5" s="146"/>
      <c r="H5" s="147"/>
    </row>
    <row r="6" ht="21.75" customHeight="1" spans="1:8">
      <c r="A6" s="145"/>
      <c r="B6" s="146"/>
      <c r="C6" s="147"/>
      <c r="D6" s="148"/>
      <c r="E6" s="154"/>
      <c r="F6" s="155" t="s">
        <v>17</v>
      </c>
      <c r="G6" s="146"/>
      <c r="H6" s="147"/>
    </row>
    <row r="7" ht="21.75" customHeight="1" spans="1:8">
      <c r="A7" s="145"/>
      <c r="B7" s="146"/>
      <c r="C7" s="147"/>
      <c r="D7" s="148"/>
      <c r="E7" s="154"/>
      <c r="F7" s="155" t="s">
        <v>18</v>
      </c>
      <c r="G7" s="146"/>
      <c r="H7" s="147"/>
    </row>
    <row r="8" ht="21.75" customHeight="1" spans="1:8">
      <c r="A8" s="145"/>
      <c r="B8" s="146"/>
      <c r="C8" s="147"/>
      <c r="D8" s="148"/>
      <c r="E8" s="154"/>
      <c r="F8" s="155" t="s">
        <v>19</v>
      </c>
      <c r="G8" s="146"/>
      <c r="H8" s="147"/>
    </row>
    <row r="9" ht="21.75" customHeight="1" spans="1:8">
      <c r="A9" s="145"/>
      <c r="B9" s="146"/>
      <c r="C9" s="147"/>
      <c r="D9" s="148"/>
      <c r="E9" s="154"/>
      <c r="F9" s="145"/>
      <c r="G9" s="146"/>
      <c r="H9" s="147"/>
    </row>
    <row r="10" ht="21.75" customHeight="1" spans="1:8">
      <c r="A10" s="145"/>
      <c r="B10" s="146"/>
      <c r="C10" s="147"/>
      <c r="D10" s="148"/>
      <c r="E10" s="154"/>
      <c r="F10" s="145"/>
      <c r="G10" s="146"/>
      <c r="H10" s="147"/>
    </row>
    <row r="11" ht="21.75" customHeight="1" spans="1:8">
      <c r="A11" s="145"/>
      <c r="B11" s="146"/>
      <c r="C11" s="147"/>
      <c r="D11" s="148"/>
      <c r="E11" s="154"/>
      <c r="F11" s="145"/>
      <c r="G11" s="146"/>
      <c r="H11" s="147"/>
    </row>
    <row r="12" ht="21.75" customHeight="1" spans="1:8">
      <c r="A12" s="145"/>
      <c r="B12" s="146"/>
      <c r="C12" s="147"/>
      <c r="D12" s="148"/>
      <c r="E12" s="154"/>
      <c r="F12" s="145"/>
      <c r="G12" s="146"/>
      <c r="H12" s="147"/>
    </row>
    <row r="13" ht="21.75" customHeight="1" spans="1:8">
      <c r="A13" s="145"/>
      <c r="B13" s="146"/>
      <c r="C13" s="147"/>
      <c r="D13" s="148"/>
      <c r="E13" s="154"/>
      <c r="F13" s="145"/>
      <c r="G13" s="146"/>
      <c r="H13" s="147"/>
    </row>
    <row r="14" ht="21.75" customHeight="1" spans="1:8">
      <c r="A14" s="145"/>
      <c r="B14" s="146"/>
      <c r="C14" s="147"/>
      <c r="D14" s="148"/>
      <c r="E14" s="154"/>
      <c r="F14" s="145"/>
      <c r="G14" s="146"/>
      <c r="H14" s="147"/>
    </row>
    <row r="15" ht="21.75" customHeight="1" spans="1:8">
      <c r="A15" s="149"/>
      <c r="B15" s="150"/>
      <c r="C15" s="151"/>
      <c r="D15" s="152"/>
      <c r="E15" s="156"/>
      <c r="F15" s="149"/>
      <c r="G15" s="150"/>
      <c r="H15" s="151"/>
    </row>
    <row r="16" ht="15"/>
  </sheetData>
  <sheetProtection formatCells="0" insertHyperlinks="0" autoFilter="0"/>
  <mergeCells count="5">
    <mergeCell ref="A1:H1"/>
    <mergeCell ref="A2:D2"/>
    <mergeCell ref="E2:F2"/>
    <mergeCell ref="G2:H2"/>
    <mergeCell ref="A3:H3"/>
  </mergeCells>
  <pageMargins left="0.75" right="0.75" top="1" bottom="1" header="0.5" footer="0.5"/>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T83"/>
  <sheetViews>
    <sheetView showGridLines="0" workbookViewId="0">
      <selection activeCell="N5" sqref="N5"/>
    </sheetView>
  </sheetViews>
  <sheetFormatPr defaultColWidth="9" defaultRowHeight="13.5"/>
  <cols>
    <col min="1" max="1" width="7.225" style="113" customWidth="1"/>
    <col min="2" max="2" width="5.78333333333333" style="113" customWidth="1"/>
    <col min="3" max="3" width="3.18333333333333" style="113" customWidth="1"/>
    <col min="4" max="5" width="7.225" style="113" customWidth="1"/>
    <col min="6" max="6" width="4.76666666666667" style="113" customWidth="1"/>
    <col min="7" max="8" width="7.225" style="113" customWidth="1"/>
    <col min="9" max="9" width="7.51666666666667" style="113" customWidth="1"/>
    <col min="10" max="11" width="7.225" style="113" customWidth="1"/>
    <col min="12" max="19" width="14.45" style="113" customWidth="1"/>
    <col min="20" max="20" width="7.225" style="114" customWidth="1"/>
    <col min="21" max="16384" width="9" style="113"/>
  </cols>
  <sheetData>
    <row r="1" s="113" customFormat="1" ht="25" customHeight="1" spans="1:20">
      <c r="A1" s="115" t="s">
        <v>20</v>
      </c>
      <c r="B1" s="115" t="s">
        <v>21</v>
      </c>
      <c r="C1" s="115" t="s">
        <v>21</v>
      </c>
      <c r="D1" s="115" t="s">
        <v>21</v>
      </c>
      <c r="E1" s="115" t="s">
        <v>21</v>
      </c>
      <c r="F1" s="115" t="s">
        <v>21</v>
      </c>
      <c r="G1" s="115" t="s">
        <v>21</v>
      </c>
      <c r="H1" s="115" t="s">
        <v>21</v>
      </c>
      <c r="I1" s="115" t="s">
        <v>21</v>
      </c>
      <c r="J1" s="115" t="s">
        <v>21</v>
      </c>
      <c r="K1" s="115" t="s">
        <v>21</v>
      </c>
      <c r="L1" s="115" t="s">
        <v>21</v>
      </c>
      <c r="M1" s="115" t="s">
        <v>21</v>
      </c>
      <c r="N1" s="115" t="s">
        <v>21</v>
      </c>
      <c r="O1" s="115" t="s">
        <v>21</v>
      </c>
      <c r="P1" s="115" t="s">
        <v>21</v>
      </c>
      <c r="Q1" s="115" t="s">
        <v>21</v>
      </c>
      <c r="R1" s="115" t="s">
        <v>21</v>
      </c>
      <c r="S1" s="115" t="s">
        <v>21</v>
      </c>
      <c r="T1" s="114"/>
    </row>
    <row r="2" s="113" customFormat="1" ht="25" customHeight="1" spans="15:20">
      <c r="O2" s="127" t="s">
        <v>21</v>
      </c>
      <c r="Q2" s="133" t="s">
        <v>22</v>
      </c>
      <c r="R2" s="133" t="s">
        <v>23</v>
      </c>
      <c r="S2" s="133" t="s">
        <v>21</v>
      </c>
      <c r="T2" s="114"/>
    </row>
    <row r="3" s="113" customFormat="1" ht="25" customHeight="1" spans="17:20">
      <c r="Q3" s="133" t="s">
        <v>24</v>
      </c>
      <c r="R3" s="133" t="s">
        <v>25</v>
      </c>
      <c r="S3" s="133" t="s">
        <v>21</v>
      </c>
      <c r="T3" s="114"/>
    </row>
    <row r="4" s="113" customFormat="1" ht="25" customHeight="1" spans="1:20">
      <c r="A4" s="113" t="s">
        <v>26</v>
      </c>
      <c r="Q4" s="133" t="s">
        <v>27</v>
      </c>
      <c r="R4" s="133" t="s">
        <v>28</v>
      </c>
      <c r="S4" s="133" t="s">
        <v>21</v>
      </c>
      <c r="T4" s="114"/>
    </row>
    <row r="5" s="113" customFormat="1" ht="25" customHeight="1" spans="1:20">
      <c r="A5" s="113" t="s">
        <v>29</v>
      </c>
      <c r="L5" s="113" t="s">
        <v>30</v>
      </c>
      <c r="M5" s="113" t="s">
        <v>31</v>
      </c>
      <c r="N5" s="128">
        <v>2</v>
      </c>
      <c r="O5" s="113" t="s">
        <v>32</v>
      </c>
      <c r="Q5" s="133" t="s">
        <v>33</v>
      </c>
      <c r="R5" s="133" t="s">
        <v>34</v>
      </c>
      <c r="S5" s="133" t="s">
        <v>21</v>
      </c>
      <c r="T5" s="114"/>
    </row>
    <row r="6" s="113" customFormat="1" ht="25" customHeight="1" spans="1:20">
      <c r="A6" s="116" t="s">
        <v>35</v>
      </c>
      <c r="B6" s="116"/>
      <c r="C6" s="116"/>
      <c r="D6" s="116"/>
      <c r="E6" s="116"/>
      <c r="F6" s="116"/>
      <c r="G6" s="116"/>
      <c r="H6" s="116"/>
      <c r="I6" s="116"/>
      <c r="J6" s="116"/>
      <c r="K6" s="116"/>
      <c r="L6" s="116"/>
      <c r="M6" s="116"/>
      <c r="N6" s="116"/>
      <c r="O6" s="116"/>
      <c r="P6" s="116"/>
      <c r="Q6" s="116"/>
      <c r="R6" s="116"/>
      <c r="S6" s="116"/>
      <c r="T6" s="114"/>
    </row>
    <row r="7" s="113" customFormat="1" ht="25" customHeight="1" spans="1:20">
      <c r="A7" s="117" t="s">
        <v>36</v>
      </c>
      <c r="B7" s="117" t="s">
        <v>21</v>
      </c>
      <c r="C7" s="117" t="s">
        <v>21</v>
      </c>
      <c r="D7" s="117" t="s">
        <v>21</v>
      </c>
      <c r="E7" s="117" t="s">
        <v>21</v>
      </c>
      <c r="F7" s="117" t="s">
        <v>21</v>
      </c>
      <c r="G7" s="117" t="s">
        <v>21</v>
      </c>
      <c r="H7" s="122" t="s">
        <v>37</v>
      </c>
      <c r="I7" s="122" t="s">
        <v>21</v>
      </c>
      <c r="J7" s="122" t="s">
        <v>38</v>
      </c>
      <c r="K7" s="122" t="s">
        <v>21</v>
      </c>
      <c r="L7" s="122" t="s">
        <v>39</v>
      </c>
      <c r="M7" s="122" t="s">
        <v>21</v>
      </c>
      <c r="N7" s="122" t="s">
        <v>21</v>
      </c>
      <c r="O7" s="122" t="s">
        <v>21</v>
      </c>
      <c r="P7" s="129" t="s">
        <v>40</v>
      </c>
      <c r="Q7" s="129" t="s">
        <v>21</v>
      </c>
      <c r="R7" s="129" t="s">
        <v>21</v>
      </c>
      <c r="S7" s="129" t="s">
        <v>21</v>
      </c>
      <c r="T7" s="114"/>
    </row>
    <row r="8" s="113" customFormat="1" ht="25" customHeight="1" spans="1:20">
      <c r="A8" s="117" t="s">
        <v>21</v>
      </c>
      <c r="B8" s="117" t="s">
        <v>21</v>
      </c>
      <c r="C8" s="117" t="s">
        <v>21</v>
      </c>
      <c r="D8" s="117" t="s">
        <v>21</v>
      </c>
      <c r="E8" s="117" t="s">
        <v>21</v>
      </c>
      <c r="F8" s="117" t="s">
        <v>21</v>
      </c>
      <c r="G8" s="117" t="s">
        <v>21</v>
      </c>
      <c r="H8" s="122" t="s">
        <v>21</v>
      </c>
      <c r="I8" s="122" t="s">
        <v>21</v>
      </c>
      <c r="J8" s="122" t="s">
        <v>21</v>
      </c>
      <c r="K8" s="122" t="s">
        <v>21</v>
      </c>
      <c r="L8" s="122" t="s">
        <v>41</v>
      </c>
      <c r="M8" s="122" t="s">
        <v>21</v>
      </c>
      <c r="N8" s="122" t="s">
        <v>42</v>
      </c>
      <c r="O8" s="122" t="s">
        <v>21</v>
      </c>
      <c r="P8" s="130" t="s">
        <v>41</v>
      </c>
      <c r="Q8" s="130" t="s">
        <v>21</v>
      </c>
      <c r="R8" s="118" t="s">
        <v>42</v>
      </c>
      <c r="S8" s="118" t="s">
        <v>21</v>
      </c>
      <c r="T8" s="114"/>
    </row>
    <row r="9" s="113" customFormat="1" ht="25" customHeight="1" spans="1:20">
      <c r="A9" s="118" t="s">
        <v>43</v>
      </c>
      <c r="B9" s="118" t="s">
        <v>21</v>
      </c>
      <c r="C9" s="118" t="s">
        <v>21</v>
      </c>
      <c r="D9" s="118" t="s">
        <v>21</v>
      </c>
      <c r="E9" s="118" t="s">
        <v>21</v>
      </c>
      <c r="F9" s="118" t="s">
        <v>21</v>
      </c>
      <c r="G9" s="118" t="s">
        <v>21</v>
      </c>
      <c r="H9" s="122" t="s">
        <v>44</v>
      </c>
      <c r="I9" s="122" t="s">
        <v>21</v>
      </c>
      <c r="J9" s="122" t="s">
        <v>45</v>
      </c>
      <c r="K9" s="122" t="s">
        <v>21</v>
      </c>
      <c r="L9" s="122" t="s">
        <v>46</v>
      </c>
      <c r="M9" s="122" t="s">
        <v>21</v>
      </c>
      <c r="N9" s="122" t="s">
        <v>47</v>
      </c>
      <c r="O9" s="122" t="s">
        <v>21</v>
      </c>
      <c r="P9" s="130" t="s">
        <v>48</v>
      </c>
      <c r="Q9" s="130" t="s">
        <v>21</v>
      </c>
      <c r="R9" s="118" t="s">
        <v>49</v>
      </c>
      <c r="S9" s="118" t="s">
        <v>21</v>
      </c>
      <c r="T9" s="114"/>
    </row>
    <row r="10" s="113" customFormat="1" ht="25" customHeight="1" spans="1:20">
      <c r="A10" s="119" t="s">
        <v>50</v>
      </c>
      <c r="B10" s="119" t="s">
        <v>21</v>
      </c>
      <c r="C10" s="119" t="s">
        <v>21</v>
      </c>
      <c r="D10" s="119" t="s">
        <v>21</v>
      </c>
      <c r="E10" s="119" t="s">
        <v>21</v>
      </c>
      <c r="F10" s="119" t="s">
        <v>21</v>
      </c>
      <c r="G10" s="119" t="s">
        <v>21</v>
      </c>
      <c r="H10" s="123" t="s">
        <v>51</v>
      </c>
      <c r="I10" s="123" t="s">
        <v>21</v>
      </c>
      <c r="J10" s="123" t="s">
        <v>52</v>
      </c>
      <c r="K10" s="123" t="s">
        <v>21</v>
      </c>
      <c r="L10" s="124">
        <f>VLOOKUP($N$5,计算台账!C1:N14,10)</f>
        <v>0</v>
      </c>
      <c r="M10" s="131"/>
      <c r="N10" s="124">
        <f>VLOOKUP($N$5,计算台账!C1:N14,11)</f>
        <v>0</v>
      </c>
      <c r="O10" s="131"/>
      <c r="P10" s="124">
        <v>0</v>
      </c>
      <c r="Q10" s="131" t="s">
        <v>21</v>
      </c>
      <c r="R10" s="124">
        <v>0</v>
      </c>
      <c r="S10" s="134" t="s">
        <v>21</v>
      </c>
      <c r="T10" s="114"/>
    </row>
    <row r="11" s="113" customFormat="1" ht="25" customHeight="1" spans="1:20">
      <c r="A11" s="119" t="s">
        <v>53</v>
      </c>
      <c r="B11" s="119" t="s">
        <v>21</v>
      </c>
      <c r="C11" s="119" t="s">
        <v>21</v>
      </c>
      <c r="D11" s="119" t="s">
        <v>21</v>
      </c>
      <c r="E11" s="119" t="s">
        <v>21</v>
      </c>
      <c r="F11" s="119" t="s">
        <v>21</v>
      </c>
      <c r="G11" s="119" t="s">
        <v>21</v>
      </c>
      <c r="H11" s="123" t="s">
        <v>51</v>
      </c>
      <c r="I11" s="123" t="s">
        <v>21</v>
      </c>
      <c r="J11" s="123" t="s">
        <v>54</v>
      </c>
      <c r="K11" s="123" t="s">
        <v>21</v>
      </c>
      <c r="L11" s="124">
        <f>VLOOKUP($N$5,计算台账!C1:N14,2)</f>
        <v>0</v>
      </c>
      <c r="M11" s="131"/>
      <c r="N11" s="124">
        <f>VLOOKUP($N$5,计算台账!C1:N14,3)</f>
        <v>0</v>
      </c>
      <c r="O11" s="131"/>
      <c r="P11" s="124">
        <v>0</v>
      </c>
      <c r="Q11" s="131" t="s">
        <v>21</v>
      </c>
      <c r="R11" s="124">
        <v>0</v>
      </c>
      <c r="S11" s="134" t="s">
        <v>21</v>
      </c>
      <c r="T11" s="114"/>
    </row>
    <row r="12" s="113" customFormat="1" ht="25" customHeight="1" spans="1:20">
      <c r="A12" s="119" t="s">
        <v>55</v>
      </c>
      <c r="B12" s="119" t="s">
        <v>21</v>
      </c>
      <c r="C12" s="119" t="s">
        <v>21</v>
      </c>
      <c r="D12" s="119" t="s">
        <v>21</v>
      </c>
      <c r="E12" s="119" t="s">
        <v>21</v>
      </c>
      <c r="F12" s="119" t="s">
        <v>21</v>
      </c>
      <c r="G12" s="119" t="s">
        <v>21</v>
      </c>
      <c r="H12" s="123" t="s">
        <v>51</v>
      </c>
      <c r="I12" s="123" t="s">
        <v>21</v>
      </c>
      <c r="J12" s="123" t="s">
        <v>56</v>
      </c>
      <c r="K12" s="123" t="s">
        <v>21</v>
      </c>
      <c r="L12" s="124">
        <f>VLOOKUP($N$5,计算台账!C1:N14,6)</f>
        <v>0</v>
      </c>
      <c r="M12" s="131"/>
      <c r="N12" s="124">
        <f>VLOOKUP($N$5,计算台账!C1:N14,7)</f>
        <v>0</v>
      </c>
      <c r="O12" s="131"/>
      <c r="P12" s="124">
        <v>0</v>
      </c>
      <c r="Q12" s="131" t="s">
        <v>21</v>
      </c>
      <c r="R12" s="124">
        <v>0</v>
      </c>
      <c r="S12" s="134" t="s">
        <v>21</v>
      </c>
      <c r="T12" s="114"/>
    </row>
    <row r="13" s="113" customFormat="1" ht="25" customHeight="1" spans="1:20">
      <c r="A13" s="119" t="s">
        <v>57</v>
      </c>
      <c r="B13" s="119" t="s">
        <v>21</v>
      </c>
      <c r="C13" s="119" t="s">
        <v>21</v>
      </c>
      <c r="D13" s="119" t="s">
        <v>21</v>
      </c>
      <c r="E13" s="119" t="s">
        <v>21</v>
      </c>
      <c r="F13" s="119" t="s">
        <v>21</v>
      </c>
      <c r="G13" s="119" t="s">
        <v>21</v>
      </c>
      <c r="H13" s="123" t="s">
        <v>51</v>
      </c>
      <c r="I13" s="123" t="s">
        <v>21</v>
      </c>
      <c r="J13" s="123" t="s">
        <v>58</v>
      </c>
      <c r="K13" s="123" t="s">
        <v>21</v>
      </c>
      <c r="L13" s="124">
        <f>VLOOKUP($N$5,计算台账!C1:N14,4)</f>
        <v>0</v>
      </c>
      <c r="M13" s="131"/>
      <c r="N13" s="124">
        <f>VLOOKUP($N$5,计算台账!C1:N14,5)</f>
        <v>0</v>
      </c>
      <c r="O13" s="131"/>
      <c r="P13" s="124">
        <v>0</v>
      </c>
      <c r="Q13" s="131" t="s">
        <v>21</v>
      </c>
      <c r="R13" s="124">
        <v>0</v>
      </c>
      <c r="S13" s="134" t="s">
        <v>21</v>
      </c>
      <c r="T13" s="114"/>
    </row>
    <row r="14" s="113" customFormat="1" ht="25" customHeight="1" spans="1:20">
      <c r="A14" s="119" t="s">
        <v>59</v>
      </c>
      <c r="B14" s="119" t="s">
        <v>21</v>
      </c>
      <c r="C14" s="119" t="s">
        <v>21</v>
      </c>
      <c r="D14" s="119" t="s">
        <v>21</v>
      </c>
      <c r="E14" s="119" t="s">
        <v>21</v>
      </c>
      <c r="F14" s="119" t="s">
        <v>21</v>
      </c>
      <c r="G14" s="119" t="s">
        <v>21</v>
      </c>
      <c r="H14" s="123" t="s">
        <v>51</v>
      </c>
      <c r="I14" s="123" t="s">
        <v>21</v>
      </c>
      <c r="J14" s="123" t="s">
        <v>60</v>
      </c>
      <c r="K14" s="123" t="s">
        <v>21</v>
      </c>
      <c r="L14" s="124">
        <f>VLOOKUP($N$5,计算台账!C1:N14,8)</f>
        <v>0</v>
      </c>
      <c r="M14" s="131"/>
      <c r="N14" s="124">
        <f>VLOOKUP($N$5,计算台账!C1:N14,9)</f>
        <v>0</v>
      </c>
      <c r="O14" s="131"/>
      <c r="P14" s="124">
        <v>0</v>
      </c>
      <c r="Q14" s="131" t="s">
        <v>21</v>
      </c>
      <c r="R14" s="124">
        <v>0</v>
      </c>
      <c r="S14" s="134" t="s">
        <v>21</v>
      </c>
      <c r="T14" s="114"/>
    </row>
    <row r="15" s="113" customFormat="1" ht="25" customHeight="1" spans="1:20">
      <c r="A15" s="119" t="s">
        <v>61</v>
      </c>
      <c r="B15" s="119" t="s">
        <v>21</v>
      </c>
      <c r="C15" s="119" t="s">
        <v>21</v>
      </c>
      <c r="D15" s="119" t="s">
        <v>21</v>
      </c>
      <c r="E15" s="119" t="s">
        <v>21</v>
      </c>
      <c r="F15" s="119" t="s">
        <v>21</v>
      </c>
      <c r="G15" s="119" t="s">
        <v>21</v>
      </c>
      <c r="H15" s="123" t="s">
        <v>51</v>
      </c>
      <c r="I15" s="123" t="s">
        <v>21</v>
      </c>
      <c r="J15" s="123" t="s">
        <v>62</v>
      </c>
      <c r="K15" s="123" t="s">
        <v>21</v>
      </c>
      <c r="L15" s="124">
        <f>VLOOKUP($N$5,计算台账!C1:N14,12)</f>
        <v>0</v>
      </c>
      <c r="M15" s="131"/>
      <c r="N15" s="123" t="s">
        <v>63</v>
      </c>
      <c r="O15" s="123" t="s">
        <v>21</v>
      </c>
      <c r="P15" s="124">
        <v>0</v>
      </c>
      <c r="Q15" s="131" t="s">
        <v>21</v>
      </c>
      <c r="R15" s="135" t="s">
        <v>63</v>
      </c>
      <c r="S15" s="135" t="s">
        <v>21</v>
      </c>
      <c r="T15" s="114"/>
    </row>
    <row r="16" s="113" customFormat="1" ht="25" customHeight="1" spans="1:20">
      <c r="A16" s="120" t="s">
        <v>64</v>
      </c>
      <c r="B16" s="120"/>
      <c r="C16" s="120"/>
      <c r="D16" s="120"/>
      <c r="E16" s="120"/>
      <c r="F16" s="120"/>
      <c r="G16" s="120"/>
      <c r="H16" s="120"/>
      <c r="I16" s="120"/>
      <c r="J16" s="120"/>
      <c r="K16" s="120"/>
      <c r="L16" s="120"/>
      <c r="M16" s="120"/>
      <c r="N16" s="120"/>
      <c r="O16" s="120"/>
      <c r="P16" s="120"/>
      <c r="Q16" s="120"/>
      <c r="R16" s="120"/>
      <c r="S16" s="120"/>
      <c r="T16" s="114"/>
    </row>
    <row r="17" s="113" customFormat="1" ht="25" customHeight="1" spans="1:20">
      <c r="A17" s="117" t="s">
        <v>36</v>
      </c>
      <c r="B17" s="117" t="s">
        <v>21</v>
      </c>
      <c r="C17" s="117" t="s">
        <v>21</v>
      </c>
      <c r="D17" s="117" t="s">
        <v>21</v>
      </c>
      <c r="E17" s="117" t="s">
        <v>21</v>
      </c>
      <c r="F17" s="117" t="s">
        <v>21</v>
      </c>
      <c r="G17" s="117" t="s">
        <v>21</v>
      </c>
      <c r="H17" s="122" t="s">
        <v>37</v>
      </c>
      <c r="I17" s="122" t="s">
        <v>21</v>
      </c>
      <c r="J17" s="122" t="s">
        <v>38</v>
      </c>
      <c r="K17" s="122" t="s">
        <v>21</v>
      </c>
      <c r="L17" s="125" t="s">
        <v>65</v>
      </c>
      <c r="M17" s="125" t="s">
        <v>21</v>
      </c>
      <c r="N17" s="125" t="s">
        <v>21</v>
      </c>
      <c r="O17" s="125" t="s">
        <v>21</v>
      </c>
      <c r="P17" s="132" t="s">
        <v>21</v>
      </c>
      <c r="Q17" s="132" t="s">
        <v>21</v>
      </c>
      <c r="R17" s="132" t="s">
        <v>21</v>
      </c>
      <c r="S17" s="132" t="s">
        <v>21</v>
      </c>
      <c r="T17" s="114"/>
    </row>
    <row r="18" s="113" customFormat="1" ht="25" customHeight="1" spans="1:20">
      <c r="A18" s="117" t="s">
        <v>21</v>
      </c>
      <c r="B18" s="117" t="s">
        <v>21</v>
      </c>
      <c r="C18" s="117" t="s">
        <v>21</v>
      </c>
      <c r="D18" s="117" t="s">
        <v>21</v>
      </c>
      <c r="E18" s="117" t="s">
        <v>21</v>
      </c>
      <c r="F18" s="117" t="s">
        <v>21</v>
      </c>
      <c r="G18" s="117" t="s">
        <v>21</v>
      </c>
      <c r="H18" s="122" t="s">
        <v>21</v>
      </c>
      <c r="I18" s="122" t="s">
        <v>21</v>
      </c>
      <c r="J18" s="122" t="s">
        <v>21</v>
      </c>
      <c r="K18" s="122" t="s">
        <v>21</v>
      </c>
      <c r="L18" s="125" t="s">
        <v>21</v>
      </c>
      <c r="M18" s="125" t="s">
        <v>21</v>
      </c>
      <c r="N18" s="125" t="s">
        <v>21</v>
      </c>
      <c r="O18" s="125" t="s">
        <v>21</v>
      </c>
      <c r="P18" s="129" t="s">
        <v>66</v>
      </c>
      <c r="Q18" s="129" t="s">
        <v>21</v>
      </c>
      <c r="R18" s="129" t="s">
        <v>21</v>
      </c>
      <c r="S18" s="129" t="s">
        <v>21</v>
      </c>
      <c r="T18" s="114"/>
    </row>
    <row r="19" s="113" customFormat="1" ht="25" customHeight="1" spans="1:20">
      <c r="A19" s="117" t="s">
        <v>21</v>
      </c>
      <c r="B19" s="117" t="s">
        <v>21</v>
      </c>
      <c r="C19" s="117" t="s">
        <v>21</v>
      </c>
      <c r="D19" s="117" t="s">
        <v>21</v>
      </c>
      <c r="E19" s="117" t="s">
        <v>21</v>
      </c>
      <c r="F19" s="117" t="s">
        <v>21</v>
      </c>
      <c r="G19" s="117" t="s">
        <v>21</v>
      </c>
      <c r="H19" s="122" t="s">
        <v>21</v>
      </c>
      <c r="I19" s="122" t="s">
        <v>21</v>
      </c>
      <c r="J19" s="122" t="s">
        <v>21</v>
      </c>
      <c r="K19" s="122" t="s">
        <v>21</v>
      </c>
      <c r="L19" s="122" t="s">
        <v>39</v>
      </c>
      <c r="M19" s="122" t="s">
        <v>21</v>
      </c>
      <c r="N19" s="122" t="s">
        <v>40</v>
      </c>
      <c r="O19" s="122" t="s">
        <v>21</v>
      </c>
      <c r="P19" s="130" t="s">
        <v>39</v>
      </c>
      <c r="Q19" s="130" t="s">
        <v>21</v>
      </c>
      <c r="R19" s="118" t="s">
        <v>40</v>
      </c>
      <c r="S19" s="118" t="s">
        <v>21</v>
      </c>
      <c r="T19" s="114"/>
    </row>
    <row r="20" s="113" customFormat="1" ht="25" customHeight="1" spans="1:20">
      <c r="A20" s="117" t="s">
        <v>21</v>
      </c>
      <c r="B20" s="117" t="s">
        <v>21</v>
      </c>
      <c r="C20" s="117" t="s">
        <v>21</v>
      </c>
      <c r="D20" s="117" t="s">
        <v>21</v>
      </c>
      <c r="E20" s="117" t="s">
        <v>21</v>
      </c>
      <c r="F20" s="117" t="s">
        <v>21</v>
      </c>
      <c r="G20" s="117" t="s">
        <v>21</v>
      </c>
      <c r="H20" s="122" t="s">
        <v>21</v>
      </c>
      <c r="I20" s="122" t="s">
        <v>21</v>
      </c>
      <c r="J20" s="122" t="s">
        <v>21</v>
      </c>
      <c r="K20" s="122" t="s">
        <v>21</v>
      </c>
      <c r="L20" s="122" t="s">
        <v>41</v>
      </c>
      <c r="M20" s="122" t="s">
        <v>42</v>
      </c>
      <c r="N20" s="122" t="s">
        <v>41</v>
      </c>
      <c r="O20" s="122" t="s">
        <v>42</v>
      </c>
      <c r="P20" s="130" t="s">
        <v>41</v>
      </c>
      <c r="Q20" s="136" t="s">
        <v>42</v>
      </c>
      <c r="R20" s="136" t="s">
        <v>41</v>
      </c>
      <c r="S20" s="118" t="s">
        <v>42</v>
      </c>
      <c r="T20" s="114"/>
    </row>
    <row r="21" s="113" customFormat="1" ht="25" customHeight="1" spans="1:20">
      <c r="A21" s="118" t="s">
        <v>43</v>
      </c>
      <c r="B21" s="118" t="s">
        <v>21</v>
      </c>
      <c r="C21" s="118" t="s">
        <v>21</v>
      </c>
      <c r="D21" s="118" t="s">
        <v>21</v>
      </c>
      <c r="E21" s="118" t="s">
        <v>21</v>
      </c>
      <c r="F21" s="118" t="s">
        <v>21</v>
      </c>
      <c r="G21" s="118" t="s">
        <v>21</v>
      </c>
      <c r="H21" s="122" t="s">
        <v>44</v>
      </c>
      <c r="I21" s="122" t="s">
        <v>21</v>
      </c>
      <c r="J21" s="122" t="s">
        <v>45</v>
      </c>
      <c r="K21" s="122" t="s">
        <v>21</v>
      </c>
      <c r="L21" s="122" t="s">
        <v>46</v>
      </c>
      <c r="M21" s="122" t="s">
        <v>47</v>
      </c>
      <c r="N21" s="122" t="s">
        <v>48</v>
      </c>
      <c r="O21" s="122" t="s">
        <v>49</v>
      </c>
      <c r="P21" s="130" t="s">
        <v>67</v>
      </c>
      <c r="Q21" s="136" t="s">
        <v>68</v>
      </c>
      <c r="R21" s="136" t="s">
        <v>69</v>
      </c>
      <c r="S21" s="118" t="s">
        <v>70</v>
      </c>
      <c r="T21" s="114"/>
    </row>
    <row r="22" s="113" customFormat="1" ht="25" customHeight="1" spans="1:20">
      <c r="A22" s="121" t="s">
        <v>71</v>
      </c>
      <c r="B22" s="119" t="s">
        <v>21</v>
      </c>
      <c r="C22" s="119" t="s">
        <v>21</v>
      </c>
      <c r="D22" s="119" t="s">
        <v>21</v>
      </c>
      <c r="E22" s="119" t="s">
        <v>21</v>
      </c>
      <c r="F22" s="119" t="s">
        <v>21</v>
      </c>
      <c r="G22" s="119" t="s">
        <v>21</v>
      </c>
      <c r="H22" s="123" t="s">
        <v>51</v>
      </c>
      <c r="I22" s="123" t="s">
        <v>21</v>
      </c>
      <c r="J22" s="162" t="s">
        <v>52</v>
      </c>
      <c r="K22" s="123" t="s">
        <v>21</v>
      </c>
      <c r="L22" s="126">
        <f>VLOOKUP($N$5&amp;J22,计算台账!$A:$G,4,0)</f>
        <v>0</v>
      </c>
      <c r="M22" s="126">
        <f>VLOOKUP($N$5&amp;J22,计算台账!$A:$G,5,0)</f>
        <v>0</v>
      </c>
      <c r="N22" s="126">
        <v>0</v>
      </c>
      <c r="O22" s="126">
        <v>0</v>
      </c>
      <c r="P22" s="124">
        <f>VLOOKUP($N$5&amp;J22,计算台账!$A:$G,6,0)</f>
        <v>0</v>
      </c>
      <c r="Q22" s="124">
        <f>VLOOKUP($N$5&amp;J22,计算台账!$A:$G,7,0)</f>
        <v>0</v>
      </c>
      <c r="R22" s="124">
        <v>0</v>
      </c>
      <c r="S22" s="124">
        <v>0</v>
      </c>
      <c r="T22" s="114"/>
    </row>
    <row r="23" s="113" customFormat="1" ht="25" customHeight="1" spans="1:20">
      <c r="A23" s="119" t="s">
        <v>72</v>
      </c>
      <c r="B23" s="119" t="s">
        <v>21</v>
      </c>
      <c r="C23" s="119" t="s">
        <v>21</v>
      </c>
      <c r="D23" s="119" t="s">
        <v>21</v>
      </c>
      <c r="E23" s="119" t="s">
        <v>21</v>
      </c>
      <c r="F23" s="119" t="s">
        <v>21</v>
      </c>
      <c r="G23" s="119" t="s">
        <v>21</v>
      </c>
      <c r="H23" s="123" t="s">
        <v>51</v>
      </c>
      <c r="I23" s="123" t="s">
        <v>21</v>
      </c>
      <c r="J23" s="123" t="s">
        <v>73</v>
      </c>
      <c r="K23" s="123" t="s">
        <v>21</v>
      </c>
      <c r="L23" s="126">
        <f>VLOOKUP($N$5&amp;J23,计算台账!$A:$G,4,0)</f>
        <v>0</v>
      </c>
      <c r="M23" s="126">
        <f>VLOOKUP($N$5&amp;J23,计算台账!$A:$G,5,0)</f>
        <v>0</v>
      </c>
      <c r="N23" s="126">
        <v>0</v>
      </c>
      <c r="O23" s="126">
        <v>0</v>
      </c>
      <c r="P23" s="124">
        <f>VLOOKUP($N$5&amp;J23,计算台账!$A:$G,6,0)</f>
        <v>0</v>
      </c>
      <c r="Q23" s="124">
        <f>VLOOKUP($N$5&amp;J23,计算台账!$A:$G,7,0)</f>
        <v>0</v>
      </c>
      <c r="R23" s="124">
        <v>0</v>
      </c>
      <c r="S23" s="124">
        <v>0</v>
      </c>
      <c r="T23" s="114"/>
    </row>
    <row r="24" s="113" customFormat="1" ht="25" customHeight="1" spans="1:20">
      <c r="A24" s="119" t="s">
        <v>74</v>
      </c>
      <c r="B24" s="119" t="s">
        <v>21</v>
      </c>
      <c r="C24" s="119" t="s">
        <v>21</v>
      </c>
      <c r="D24" s="119" t="s">
        <v>21</v>
      </c>
      <c r="E24" s="119" t="s">
        <v>21</v>
      </c>
      <c r="F24" s="119" t="s">
        <v>21</v>
      </c>
      <c r="G24" s="119" t="s">
        <v>21</v>
      </c>
      <c r="H24" s="123" t="s">
        <v>51</v>
      </c>
      <c r="I24" s="123" t="s">
        <v>21</v>
      </c>
      <c r="J24" s="123" t="s">
        <v>75</v>
      </c>
      <c r="K24" s="123" t="s">
        <v>21</v>
      </c>
      <c r="L24" s="126">
        <f>VLOOKUP($N$5&amp;J24,计算台账!$A:$G,4,0)</f>
        <v>0</v>
      </c>
      <c r="M24" s="126">
        <f>VLOOKUP($N$5&amp;J24,计算台账!$A:$G,5,0)</f>
        <v>0</v>
      </c>
      <c r="N24" s="126">
        <v>0</v>
      </c>
      <c r="O24" s="126">
        <v>0</v>
      </c>
      <c r="P24" s="124">
        <f>VLOOKUP($N$5&amp;J24,计算台账!$A:$G,6,0)</f>
        <v>0</v>
      </c>
      <c r="Q24" s="124">
        <f>VLOOKUP($N$5&amp;J24,计算台账!$A:$G,7,0)</f>
        <v>0</v>
      </c>
      <c r="R24" s="124">
        <v>0</v>
      </c>
      <c r="S24" s="124">
        <v>0</v>
      </c>
      <c r="T24" s="114"/>
    </row>
    <row r="25" s="113" customFormat="1" ht="25" customHeight="1" spans="1:20">
      <c r="A25" s="119" t="s">
        <v>76</v>
      </c>
      <c r="B25" s="119" t="s">
        <v>21</v>
      </c>
      <c r="C25" s="119" t="s">
        <v>21</v>
      </c>
      <c r="D25" s="119" t="s">
        <v>21</v>
      </c>
      <c r="E25" s="119" t="s">
        <v>21</v>
      </c>
      <c r="F25" s="119" t="s">
        <v>21</v>
      </c>
      <c r="G25" s="119" t="s">
        <v>21</v>
      </c>
      <c r="H25" s="123" t="s">
        <v>51</v>
      </c>
      <c r="I25" s="123" t="s">
        <v>21</v>
      </c>
      <c r="J25" s="123" t="s">
        <v>77</v>
      </c>
      <c r="K25" s="123" t="s">
        <v>21</v>
      </c>
      <c r="L25" s="126">
        <f>VLOOKUP($N$5&amp;J25,计算台账!$A:$G,4,0)</f>
        <v>0</v>
      </c>
      <c r="M25" s="126">
        <f>VLOOKUP($N$5&amp;J25,计算台账!$A:$G,5,0)</f>
        <v>0</v>
      </c>
      <c r="N25" s="126">
        <v>0</v>
      </c>
      <c r="O25" s="126">
        <v>0</v>
      </c>
      <c r="P25" s="124">
        <f>VLOOKUP($N$5&amp;J25,计算台账!$A:$G,6,0)</f>
        <v>0</v>
      </c>
      <c r="Q25" s="124">
        <f>VLOOKUP($N$5&amp;J25,计算台账!$A:$G,7,0)</f>
        <v>0</v>
      </c>
      <c r="R25" s="124">
        <v>0</v>
      </c>
      <c r="S25" s="124">
        <v>0</v>
      </c>
      <c r="T25" s="114"/>
    </row>
    <row r="26" s="113" customFormat="1" ht="25" customHeight="1" spans="1:20">
      <c r="A26" s="119" t="s">
        <v>78</v>
      </c>
      <c r="B26" s="119" t="s">
        <v>21</v>
      </c>
      <c r="C26" s="119" t="s">
        <v>21</v>
      </c>
      <c r="D26" s="119" t="s">
        <v>21</v>
      </c>
      <c r="E26" s="119" t="s">
        <v>21</v>
      </c>
      <c r="F26" s="119" t="s">
        <v>21</v>
      </c>
      <c r="G26" s="119" t="s">
        <v>21</v>
      </c>
      <c r="H26" s="123" t="s">
        <v>51</v>
      </c>
      <c r="I26" s="123" t="s">
        <v>21</v>
      </c>
      <c r="J26" s="123" t="s">
        <v>79</v>
      </c>
      <c r="K26" s="123" t="s">
        <v>21</v>
      </c>
      <c r="L26" s="126">
        <f>VLOOKUP($N$5&amp;J26,计算台账!$A:$G,4,0)</f>
        <v>0</v>
      </c>
      <c r="M26" s="126">
        <f>VLOOKUP($N$5&amp;J26,计算台账!$A:$G,5,0)</f>
        <v>0</v>
      </c>
      <c r="N26" s="126">
        <v>0</v>
      </c>
      <c r="O26" s="126">
        <v>0</v>
      </c>
      <c r="P26" s="124">
        <f>VLOOKUP($N$5&amp;J26,计算台账!$A:$G,6,0)</f>
        <v>0</v>
      </c>
      <c r="Q26" s="124">
        <f>VLOOKUP($N$5&amp;J26,计算台账!$A:$G,7,0)</f>
        <v>0</v>
      </c>
      <c r="R26" s="124">
        <v>0</v>
      </c>
      <c r="S26" s="124">
        <v>0</v>
      </c>
      <c r="T26" s="114"/>
    </row>
    <row r="27" s="113" customFormat="1" ht="25" customHeight="1" spans="1:20">
      <c r="A27" s="119" t="s">
        <v>80</v>
      </c>
      <c r="B27" s="119" t="s">
        <v>21</v>
      </c>
      <c r="C27" s="119" t="s">
        <v>21</v>
      </c>
      <c r="D27" s="119" t="s">
        <v>21</v>
      </c>
      <c r="E27" s="119" t="s">
        <v>21</v>
      </c>
      <c r="F27" s="119" t="s">
        <v>21</v>
      </c>
      <c r="G27" s="119" t="s">
        <v>21</v>
      </c>
      <c r="H27" s="123" t="s">
        <v>51</v>
      </c>
      <c r="I27" s="123" t="s">
        <v>21</v>
      </c>
      <c r="J27" s="123" t="s">
        <v>81</v>
      </c>
      <c r="K27" s="123" t="s">
        <v>21</v>
      </c>
      <c r="L27" s="126">
        <f>VLOOKUP($N$5&amp;J27,计算台账!$A:$G,4,0)</f>
        <v>0</v>
      </c>
      <c r="M27" s="126">
        <f>VLOOKUP($N$5&amp;J27,计算台账!$A:$G,5,0)</f>
        <v>0</v>
      </c>
      <c r="N27" s="126">
        <v>0</v>
      </c>
      <c r="O27" s="126">
        <v>0</v>
      </c>
      <c r="P27" s="124">
        <f>VLOOKUP($N$5&amp;J27,计算台账!$A:$G,6,0)</f>
        <v>0</v>
      </c>
      <c r="Q27" s="124">
        <f>VLOOKUP($N$5&amp;J27,计算台账!$A:$G,7,0)</f>
        <v>0</v>
      </c>
      <c r="R27" s="124">
        <v>0</v>
      </c>
      <c r="S27" s="124">
        <v>0</v>
      </c>
      <c r="T27" s="114"/>
    </row>
    <row r="28" s="113" customFormat="1" ht="25" customHeight="1" spans="1:20">
      <c r="A28" s="119" t="s">
        <v>82</v>
      </c>
      <c r="B28" s="119" t="s">
        <v>21</v>
      </c>
      <c r="C28" s="119" t="s">
        <v>21</v>
      </c>
      <c r="D28" s="119" t="s">
        <v>21</v>
      </c>
      <c r="E28" s="119" t="s">
        <v>21</v>
      </c>
      <c r="F28" s="119" t="s">
        <v>21</v>
      </c>
      <c r="G28" s="119" t="s">
        <v>21</v>
      </c>
      <c r="H28" s="123" t="s">
        <v>51</v>
      </c>
      <c r="I28" s="123" t="s">
        <v>21</v>
      </c>
      <c r="J28" s="162" t="s">
        <v>54</v>
      </c>
      <c r="K28" s="123" t="s">
        <v>21</v>
      </c>
      <c r="L28" s="126">
        <f>VLOOKUP($N$5&amp;J28,计算台账!$A:$G,4,0)</f>
        <v>0</v>
      </c>
      <c r="M28" s="126">
        <f>VLOOKUP($N$5&amp;J28,计算台账!$A:$G,5,0)</f>
        <v>0</v>
      </c>
      <c r="N28" s="126">
        <v>0</v>
      </c>
      <c r="O28" s="126">
        <v>0</v>
      </c>
      <c r="P28" s="124">
        <f>VLOOKUP($N$5&amp;J28,计算台账!$A:$G,6,0)</f>
        <v>0</v>
      </c>
      <c r="Q28" s="124">
        <f>VLOOKUP($N$5&amp;J28,计算台账!$A:$G,7,0)</f>
        <v>0</v>
      </c>
      <c r="R28" s="126">
        <v>0</v>
      </c>
      <c r="S28" s="126">
        <v>0</v>
      </c>
      <c r="T28" s="114"/>
    </row>
    <row r="29" s="113" customFormat="1" ht="25" customHeight="1" spans="1:20">
      <c r="A29" s="119" t="s">
        <v>83</v>
      </c>
      <c r="B29" s="119" t="s">
        <v>21</v>
      </c>
      <c r="C29" s="119" t="s">
        <v>21</v>
      </c>
      <c r="D29" s="119" t="s">
        <v>21</v>
      </c>
      <c r="E29" s="119" t="s">
        <v>21</v>
      </c>
      <c r="F29" s="119" t="s">
        <v>21</v>
      </c>
      <c r="G29" s="119" t="s">
        <v>21</v>
      </c>
      <c r="H29" s="123" t="s">
        <v>51</v>
      </c>
      <c r="I29" s="123" t="s">
        <v>21</v>
      </c>
      <c r="J29" s="162" t="s">
        <v>56</v>
      </c>
      <c r="K29" s="123" t="s">
        <v>21</v>
      </c>
      <c r="L29" s="126">
        <f>VLOOKUP($N$5&amp;J29,计算台账!$A:$G,4,0)</f>
        <v>0</v>
      </c>
      <c r="M29" s="126">
        <f>VLOOKUP($N$5&amp;J29,计算台账!$A:$G,5,0)</f>
        <v>0</v>
      </c>
      <c r="N29" s="126">
        <v>0</v>
      </c>
      <c r="O29" s="126">
        <v>0</v>
      </c>
      <c r="P29" s="124">
        <f>VLOOKUP($N$5&amp;J29,计算台账!$A:$G,6,0)</f>
        <v>0</v>
      </c>
      <c r="Q29" s="124">
        <f>VLOOKUP($N$5&amp;J29,计算台账!$A:$G,7,0)</f>
        <v>0</v>
      </c>
      <c r="R29" s="126">
        <v>0</v>
      </c>
      <c r="S29" s="126">
        <v>0</v>
      </c>
      <c r="T29" s="114"/>
    </row>
    <row r="30" s="113" customFormat="1" ht="25" customHeight="1" spans="1:20">
      <c r="A30" s="119" t="s">
        <v>84</v>
      </c>
      <c r="B30" s="119" t="s">
        <v>21</v>
      </c>
      <c r="C30" s="119" t="s">
        <v>21</v>
      </c>
      <c r="D30" s="119" t="s">
        <v>21</v>
      </c>
      <c r="E30" s="119" t="s">
        <v>21</v>
      </c>
      <c r="F30" s="119" t="s">
        <v>21</v>
      </c>
      <c r="G30" s="119" t="s">
        <v>21</v>
      </c>
      <c r="H30" s="123" t="s">
        <v>51</v>
      </c>
      <c r="I30" s="123" t="s">
        <v>21</v>
      </c>
      <c r="J30" s="162" t="s">
        <v>58</v>
      </c>
      <c r="K30" s="123" t="s">
        <v>21</v>
      </c>
      <c r="L30" s="126">
        <f>VLOOKUP($N$5&amp;J30,计算台账!$A:$G,4,0)</f>
        <v>0</v>
      </c>
      <c r="M30" s="126">
        <f>VLOOKUP($N$5&amp;J30,计算台账!$A:$G,5,0)</f>
        <v>0</v>
      </c>
      <c r="N30" s="126">
        <v>0</v>
      </c>
      <c r="O30" s="126">
        <v>0</v>
      </c>
      <c r="P30" s="124">
        <f>VLOOKUP($N$5&amp;J30,计算台账!$A:$G,6,0)</f>
        <v>0</v>
      </c>
      <c r="Q30" s="124">
        <f>VLOOKUP($N$5&amp;J30,计算台账!$A:$G,7,0)</f>
        <v>0</v>
      </c>
      <c r="R30" s="126">
        <v>0</v>
      </c>
      <c r="S30" s="126">
        <v>0</v>
      </c>
      <c r="T30" s="114"/>
    </row>
    <row r="31" s="113" customFormat="1" ht="25" customHeight="1" spans="1:20">
      <c r="A31" s="119" t="s">
        <v>85</v>
      </c>
      <c r="B31" s="119" t="s">
        <v>21</v>
      </c>
      <c r="C31" s="119" t="s">
        <v>21</v>
      </c>
      <c r="D31" s="119" t="s">
        <v>21</v>
      </c>
      <c r="E31" s="119" t="s">
        <v>21</v>
      </c>
      <c r="F31" s="119" t="s">
        <v>21</v>
      </c>
      <c r="G31" s="119" t="s">
        <v>21</v>
      </c>
      <c r="H31" s="123" t="s">
        <v>51</v>
      </c>
      <c r="I31" s="123" t="s">
        <v>21</v>
      </c>
      <c r="J31" s="123" t="s">
        <v>86</v>
      </c>
      <c r="K31" s="123" t="s">
        <v>21</v>
      </c>
      <c r="L31" s="126">
        <f>VLOOKUP($N$5&amp;J31,计算台账!$A:$G,4,0)</f>
        <v>0</v>
      </c>
      <c r="M31" s="126">
        <f>VLOOKUP($N$5&amp;J31,计算台账!$A:$G,5,0)</f>
        <v>0</v>
      </c>
      <c r="N31" s="124">
        <v>0</v>
      </c>
      <c r="O31" s="124">
        <v>0</v>
      </c>
      <c r="P31" s="124">
        <f>VLOOKUP($N$5&amp;J31,计算台账!$A:$G,6,0)</f>
        <v>0</v>
      </c>
      <c r="Q31" s="124">
        <f>VLOOKUP($N$5&amp;J31,计算台账!$A:$G,7,0)</f>
        <v>0</v>
      </c>
      <c r="R31" s="124">
        <v>0</v>
      </c>
      <c r="S31" s="124">
        <v>0</v>
      </c>
      <c r="T31" s="114"/>
    </row>
    <row r="32" s="113" customFormat="1" ht="25" customHeight="1" spans="1:20">
      <c r="A32" s="119" t="s">
        <v>87</v>
      </c>
      <c r="B32" s="119" t="s">
        <v>21</v>
      </c>
      <c r="C32" s="119" t="s">
        <v>21</v>
      </c>
      <c r="D32" s="119" t="s">
        <v>21</v>
      </c>
      <c r="E32" s="119" t="s">
        <v>21</v>
      </c>
      <c r="F32" s="119" t="s">
        <v>21</v>
      </c>
      <c r="G32" s="119" t="s">
        <v>21</v>
      </c>
      <c r="H32" s="123" t="s">
        <v>51</v>
      </c>
      <c r="I32" s="123" t="s">
        <v>21</v>
      </c>
      <c r="J32" s="123" t="s">
        <v>88</v>
      </c>
      <c r="K32" s="123" t="s">
        <v>21</v>
      </c>
      <c r="L32" s="126">
        <f>VLOOKUP($N$5&amp;J32,计算台账!$A:$G,4,0)</f>
        <v>0</v>
      </c>
      <c r="M32" s="126">
        <f>VLOOKUP($N$5&amp;J32,计算台账!$A:$G,5,0)</f>
        <v>0</v>
      </c>
      <c r="N32" s="124">
        <v>0</v>
      </c>
      <c r="O32" s="124">
        <v>0</v>
      </c>
      <c r="P32" s="124">
        <f>VLOOKUP($N$5&amp;J32,计算台账!$A:$G,6,0)</f>
        <v>0</v>
      </c>
      <c r="Q32" s="124">
        <f>VLOOKUP($N$5&amp;J32,计算台账!$A:$G,7,0)</f>
        <v>0</v>
      </c>
      <c r="R32" s="124">
        <v>0</v>
      </c>
      <c r="S32" s="124">
        <v>0</v>
      </c>
      <c r="T32" s="114"/>
    </row>
    <row r="33" s="113" customFormat="1" ht="25" customHeight="1" spans="1:20">
      <c r="A33" s="119" t="s">
        <v>89</v>
      </c>
      <c r="B33" s="119" t="s">
        <v>21</v>
      </c>
      <c r="C33" s="119" t="s">
        <v>21</v>
      </c>
      <c r="D33" s="119" t="s">
        <v>21</v>
      </c>
      <c r="E33" s="119" t="s">
        <v>21</v>
      </c>
      <c r="F33" s="119" t="s">
        <v>21</v>
      </c>
      <c r="G33" s="119" t="s">
        <v>21</v>
      </c>
      <c r="H33" s="123" t="s">
        <v>51</v>
      </c>
      <c r="I33" s="123" t="s">
        <v>21</v>
      </c>
      <c r="J33" s="123" t="s">
        <v>90</v>
      </c>
      <c r="K33" s="123" t="s">
        <v>21</v>
      </c>
      <c r="L33" s="126">
        <f>VLOOKUP($N$5&amp;J33,计算台账!$A:$G,4,0)</f>
        <v>0</v>
      </c>
      <c r="M33" s="126">
        <f>VLOOKUP($N$5&amp;J33,计算台账!$A:$G,5,0)</f>
        <v>0</v>
      </c>
      <c r="N33" s="124">
        <v>0</v>
      </c>
      <c r="O33" s="124">
        <v>0</v>
      </c>
      <c r="P33" s="124">
        <f>VLOOKUP($N$5&amp;J33,计算台账!$A:$G,6,0)</f>
        <v>0</v>
      </c>
      <c r="Q33" s="124">
        <f>VLOOKUP($N$5&amp;J33,计算台账!$A:$G,7,0)</f>
        <v>0</v>
      </c>
      <c r="R33" s="124">
        <v>0</v>
      </c>
      <c r="S33" s="124">
        <v>0</v>
      </c>
      <c r="T33" s="114"/>
    </row>
    <row r="34" s="113" customFormat="1" ht="25" customHeight="1" spans="1:20">
      <c r="A34" s="119" t="s">
        <v>91</v>
      </c>
      <c r="B34" s="119" t="s">
        <v>21</v>
      </c>
      <c r="C34" s="119" t="s">
        <v>21</v>
      </c>
      <c r="D34" s="119" t="s">
        <v>21</v>
      </c>
      <c r="E34" s="119" t="s">
        <v>21</v>
      </c>
      <c r="F34" s="119" t="s">
        <v>21</v>
      </c>
      <c r="G34" s="119" t="s">
        <v>21</v>
      </c>
      <c r="H34" s="123" t="s">
        <v>51</v>
      </c>
      <c r="I34" s="123" t="s">
        <v>21</v>
      </c>
      <c r="J34" s="162" t="s">
        <v>60</v>
      </c>
      <c r="K34" s="123" t="s">
        <v>21</v>
      </c>
      <c r="L34" s="126">
        <f>VLOOKUP($N$5&amp;J34,计算台账!$A:$G,4,0)</f>
        <v>0</v>
      </c>
      <c r="M34" s="126">
        <f>VLOOKUP($N$5&amp;J34,计算台账!$A:$G,5,0)</f>
        <v>0</v>
      </c>
      <c r="N34" s="126">
        <v>0</v>
      </c>
      <c r="O34" s="126">
        <v>0</v>
      </c>
      <c r="P34" s="124">
        <f>VLOOKUP($N$5&amp;J34,计算台账!$A:$G,6,0)</f>
        <v>0</v>
      </c>
      <c r="Q34" s="124">
        <f>VLOOKUP($N$5&amp;J34,计算台账!$A:$G,7,0)</f>
        <v>0</v>
      </c>
      <c r="R34" s="126">
        <v>0</v>
      </c>
      <c r="S34" s="126">
        <v>0</v>
      </c>
      <c r="T34" s="114"/>
    </row>
    <row r="35" s="113" customFormat="1" ht="25" customHeight="1" spans="1:20">
      <c r="A35" s="119" t="s">
        <v>92</v>
      </c>
      <c r="B35" s="119" t="s">
        <v>21</v>
      </c>
      <c r="C35" s="119" t="s">
        <v>21</v>
      </c>
      <c r="D35" s="119" t="s">
        <v>21</v>
      </c>
      <c r="E35" s="119" t="s">
        <v>21</v>
      </c>
      <c r="F35" s="119" t="s">
        <v>21</v>
      </c>
      <c r="G35" s="119" t="s">
        <v>21</v>
      </c>
      <c r="H35" s="123" t="s">
        <v>51</v>
      </c>
      <c r="I35" s="123" t="s">
        <v>21</v>
      </c>
      <c r="J35" s="162" t="s">
        <v>62</v>
      </c>
      <c r="K35" s="123" t="s">
        <v>21</v>
      </c>
      <c r="L35" s="126">
        <f>VLOOKUP($N$5&amp;J35,计算台账!$A:$G,4,0)</f>
        <v>0</v>
      </c>
      <c r="M35" s="126">
        <f>VLOOKUP($N$5&amp;J35,计算台账!$A:$G,5,0)</f>
        <v>0</v>
      </c>
      <c r="N35" s="126">
        <v>0</v>
      </c>
      <c r="O35" s="126">
        <v>0</v>
      </c>
      <c r="P35" s="124">
        <f>VLOOKUP($N$5&amp;J35,计算台账!$A:$G,6,0)</f>
        <v>0</v>
      </c>
      <c r="Q35" s="124">
        <f>VLOOKUP($N$5&amp;J35,计算台账!$A:$G,7,0)</f>
        <v>0</v>
      </c>
      <c r="R35" s="126">
        <v>0</v>
      </c>
      <c r="S35" s="126">
        <v>0</v>
      </c>
      <c r="T35" s="114"/>
    </row>
    <row r="36" s="113" customFormat="1" ht="25" customHeight="1" spans="1:20">
      <c r="A36" s="119" t="s">
        <v>93</v>
      </c>
      <c r="B36" s="119" t="s">
        <v>21</v>
      </c>
      <c r="C36" s="119" t="s">
        <v>21</v>
      </c>
      <c r="D36" s="119" t="s">
        <v>21</v>
      </c>
      <c r="E36" s="119" t="s">
        <v>21</v>
      </c>
      <c r="F36" s="119" t="s">
        <v>21</v>
      </c>
      <c r="G36" s="119" t="s">
        <v>21</v>
      </c>
      <c r="H36" s="123" t="s">
        <v>51</v>
      </c>
      <c r="I36" s="123" t="s">
        <v>21</v>
      </c>
      <c r="J36" s="162" t="s">
        <v>94</v>
      </c>
      <c r="K36" s="123" t="s">
        <v>21</v>
      </c>
      <c r="L36" s="126">
        <f>VLOOKUP($N$5&amp;J36,计算台账!$A:$G,4,0)</f>
        <v>0</v>
      </c>
      <c r="M36" s="126">
        <f>VLOOKUP($N$5&amp;J36,计算台账!$A:$G,5,0)</f>
        <v>0</v>
      </c>
      <c r="N36" s="126">
        <v>0</v>
      </c>
      <c r="O36" s="126">
        <v>0</v>
      </c>
      <c r="P36" s="124">
        <f>VLOOKUP($N$5&amp;J36,计算台账!$A:$G,6,0)</f>
        <v>0</v>
      </c>
      <c r="Q36" s="124">
        <f>VLOOKUP($N$5&amp;J36,计算台账!$A:$G,7,0)</f>
        <v>0</v>
      </c>
      <c r="R36" s="126">
        <v>0</v>
      </c>
      <c r="S36" s="126">
        <v>0</v>
      </c>
      <c r="T36" s="114"/>
    </row>
    <row r="37" s="113" customFormat="1" ht="25" customHeight="1" spans="1:20">
      <c r="A37" s="119" t="s">
        <v>95</v>
      </c>
      <c r="B37" s="119" t="s">
        <v>21</v>
      </c>
      <c r="C37" s="119" t="s">
        <v>21</v>
      </c>
      <c r="D37" s="119" t="s">
        <v>21</v>
      </c>
      <c r="E37" s="119" t="s">
        <v>21</v>
      </c>
      <c r="F37" s="119" t="s">
        <v>21</v>
      </c>
      <c r="G37" s="119" t="s">
        <v>21</v>
      </c>
      <c r="H37" s="123" t="s">
        <v>51</v>
      </c>
      <c r="I37" s="123" t="s">
        <v>21</v>
      </c>
      <c r="J37" s="123" t="s">
        <v>96</v>
      </c>
      <c r="K37" s="123" t="s">
        <v>21</v>
      </c>
      <c r="L37" s="126">
        <f>VLOOKUP($N$5&amp;J37,计算台账!$A:$G,4,0)</f>
        <v>0</v>
      </c>
      <c r="M37" s="126">
        <f>VLOOKUP($N$5&amp;J37,计算台账!$A:$G,5,0)</f>
        <v>0</v>
      </c>
      <c r="N37" s="124">
        <v>0</v>
      </c>
      <c r="O37" s="124">
        <v>0</v>
      </c>
      <c r="P37" s="124">
        <f>VLOOKUP($N$5&amp;J37,计算台账!$A:$G,6,0)</f>
        <v>0</v>
      </c>
      <c r="Q37" s="124">
        <f>VLOOKUP($N$5&amp;J37,计算台账!$A:$G,7,0)</f>
        <v>0</v>
      </c>
      <c r="R37" s="124">
        <v>0</v>
      </c>
      <c r="S37" s="124">
        <v>0</v>
      </c>
      <c r="T37" s="114"/>
    </row>
    <row r="38" s="113" customFormat="1" ht="25" customHeight="1" spans="1:20">
      <c r="A38" s="119" t="s">
        <v>97</v>
      </c>
      <c r="B38" s="119" t="s">
        <v>21</v>
      </c>
      <c r="C38" s="119" t="s">
        <v>21</v>
      </c>
      <c r="D38" s="119" t="s">
        <v>21</v>
      </c>
      <c r="E38" s="119" t="s">
        <v>21</v>
      </c>
      <c r="F38" s="119" t="s">
        <v>21</v>
      </c>
      <c r="G38" s="119" t="s">
        <v>21</v>
      </c>
      <c r="H38" s="123" t="s">
        <v>51</v>
      </c>
      <c r="I38" s="123" t="s">
        <v>21</v>
      </c>
      <c r="J38" s="162" t="s">
        <v>98</v>
      </c>
      <c r="K38" s="123" t="s">
        <v>21</v>
      </c>
      <c r="L38" s="126">
        <f>VLOOKUP($N$5&amp;J38,计算台账!$A:$G,4,0)</f>
        <v>0</v>
      </c>
      <c r="M38" s="126">
        <f>VLOOKUP($N$5&amp;J38,计算台账!$A:$G,5,0)</f>
        <v>0</v>
      </c>
      <c r="N38" s="126">
        <v>0</v>
      </c>
      <c r="O38" s="126">
        <v>0</v>
      </c>
      <c r="P38" s="124">
        <f>VLOOKUP($N$5&amp;J38,计算台账!$A:$G,6,0)</f>
        <v>0</v>
      </c>
      <c r="Q38" s="124">
        <f>VLOOKUP($N$5&amp;J38,计算台账!$A:$G,7,0)</f>
        <v>0</v>
      </c>
      <c r="R38" s="126">
        <v>0</v>
      </c>
      <c r="S38" s="126">
        <v>0</v>
      </c>
      <c r="T38" s="114"/>
    </row>
    <row r="39" s="113" customFormat="1" ht="25" customHeight="1" spans="1:20">
      <c r="A39" s="119" t="s">
        <v>99</v>
      </c>
      <c r="B39" s="119" t="s">
        <v>21</v>
      </c>
      <c r="C39" s="119" t="s">
        <v>21</v>
      </c>
      <c r="D39" s="119" t="s">
        <v>21</v>
      </c>
      <c r="E39" s="119" t="s">
        <v>21</v>
      </c>
      <c r="F39" s="119" t="s">
        <v>21</v>
      </c>
      <c r="G39" s="119" t="s">
        <v>21</v>
      </c>
      <c r="H39" s="123" t="s">
        <v>51</v>
      </c>
      <c r="I39" s="123" t="s">
        <v>21</v>
      </c>
      <c r="J39" s="162" t="s">
        <v>100</v>
      </c>
      <c r="K39" s="123" t="s">
        <v>21</v>
      </c>
      <c r="L39" s="126">
        <f>VLOOKUP($N$5&amp;J39,计算台账!$A:$G,4,0)</f>
        <v>0</v>
      </c>
      <c r="M39" s="126">
        <f>VLOOKUP($N$5&amp;J39,计算台账!$A:$G,5,0)</f>
        <v>0</v>
      </c>
      <c r="N39" s="126">
        <v>0</v>
      </c>
      <c r="O39" s="126">
        <v>0</v>
      </c>
      <c r="P39" s="124">
        <f>VLOOKUP($N$5&amp;J39,计算台账!$A:$G,6,0)</f>
        <v>0</v>
      </c>
      <c r="Q39" s="124">
        <f>VLOOKUP($N$5&amp;J39,计算台账!$A:$G,7,0)</f>
        <v>0</v>
      </c>
      <c r="R39" s="126">
        <v>0</v>
      </c>
      <c r="S39" s="126">
        <v>0</v>
      </c>
      <c r="T39" s="114"/>
    </row>
    <row r="40" s="113" customFormat="1" ht="25" customHeight="1" spans="1:20">
      <c r="A40" s="119" t="s">
        <v>101</v>
      </c>
      <c r="B40" s="119" t="s">
        <v>21</v>
      </c>
      <c r="C40" s="119" t="s">
        <v>21</v>
      </c>
      <c r="D40" s="119" t="s">
        <v>21</v>
      </c>
      <c r="E40" s="119" t="s">
        <v>21</v>
      </c>
      <c r="F40" s="119" t="s">
        <v>21</v>
      </c>
      <c r="G40" s="119" t="s">
        <v>21</v>
      </c>
      <c r="H40" s="123" t="s">
        <v>51</v>
      </c>
      <c r="I40" s="123" t="s">
        <v>21</v>
      </c>
      <c r="J40" s="123" t="s">
        <v>102</v>
      </c>
      <c r="K40" s="123" t="s">
        <v>21</v>
      </c>
      <c r="L40" s="126">
        <f>VLOOKUP($N$5&amp;J40,计算台账!$A:$G,4,0)</f>
        <v>0</v>
      </c>
      <c r="M40" s="126">
        <f>VLOOKUP($N$5&amp;J40,计算台账!$A:$G,5,0)</f>
        <v>0</v>
      </c>
      <c r="N40" s="124">
        <v>0</v>
      </c>
      <c r="O40" s="124">
        <v>0</v>
      </c>
      <c r="P40" s="124">
        <f>VLOOKUP($N$5&amp;J40,计算台账!$A:$G,6,0)</f>
        <v>0</v>
      </c>
      <c r="Q40" s="124">
        <f>VLOOKUP($N$5&amp;J40,计算台账!$A:$G,7,0)</f>
        <v>0</v>
      </c>
      <c r="R40" s="124">
        <v>0</v>
      </c>
      <c r="S40" s="124">
        <v>0</v>
      </c>
      <c r="T40" s="114"/>
    </row>
    <row r="41" s="113" customFormat="1" ht="25" customHeight="1" spans="1:20">
      <c r="A41" s="119" t="s">
        <v>103</v>
      </c>
      <c r="B41" s="119" t="s">
        <v>21</v>
      </c>
      <c r="C41" s="119" t="s">
        <v>21</v>
      </c>
      <c r="D41" s="119" t="s">
        <v>21</v>
      </c>
      <c r="E41" s="119" t="s">
        <v>21</v>
      </c>
      <c r="F41" s="119" t="s">
        <v>21</v>
      </c>
      <c r="G41" s="119" t="s">
        <v>21</v>
      </c>
      <c r="H41" s="123" t="s">
        <v>51</v>
      </c>
      <c r="I41" s="123" t="s">
        <v>21</v>
      </c>
      <c r="J41" s="123">
        <v>10</v>
      </c>
      <c r="K41" s="123" t="s">
        <v>21</v>
      </c>
      <c r="L41" s="126">
        <f>VLOOKUP($N$5&amp;J41,计算台账!$A:$G,4,0)</f>
        <v>0</v>
      </c>
      <c r="M41" s="126">
        <f>VLOOKUP($N$5&amp;J41,计算台账!$A:$G,5,0)</f>
        <v>0</v>
      </c>
      <c r="N41" s="126">
        <v>0</v>
      </c>
      <c r="O41" s="126">
        <v>0</v>
      </c>
      <c r="P41" s="124">
        <f>VLOOKUP($N$5&amp;J41,计算台账!$A:$G,6,0)</f>
        <v>0</v>
      </c>
      <c r="Q41" s="124">
        <f>VLOOKUP($N$5&amp;J41,计算台账!$A:$G,7,0)</f>
        <v>0</v>
      </c>
      <c r="R41" s="126">
        <v>0</v>
      </c>
      <c r="S41" s="126">
        <v>0</v>
      </c>
      <c r="T41" s="114"/>
    </row>
    <row r="42" s="113" customFormat="1" ht="25" customHeight="1" spans="1:20">
      <c r="A42" s="119" t="s">
        <v>104</v>
      </c>
      <c r="B42" s="119" t="s">
        <v>21</v>
      </c>
      <c r="C42" s="119" t="s">
        <v>21</v>
      </c>
      <c r="D42" s="119" t="s">
        <v>21</v>
      </c>
      <c r="E42" s="119" t="s">
        <v>21</v>
      </c>
      <c r="F42" s="119" t="s">
        <v>21</v>
      </c>
      <c r="G42" s="119" t="s">
        <v>21</v>
      </c>
      <c r="H42" s="123" t="s">
        <v>51</v>
      </c>
      <c r="I42" s="123" t="s">
        <v>21</v>
      </c>
      <c r="J42" s="123">
        <v>11</v>
      </c>
      <c r="K42" s="123" t="s">
        <v>21</v>
      </c>
      <c r="L42" s="126">
        <f>VLOOKUP($N$5&amp;J42,计算台账!$A:$G,4,0)</f>
        <v>0</v>
      </c>
      <c r="M42" s="126">
        <f>VLOOKUP($N$5&amp;J42,计算台账!$A:$G,5,0)</f>
        <v>0</v>
      </c>
      <c r="N42" s="126">
        <v>0</v>
      </c>
      <c r="O42" s="126">
        <v>0</v>
      </c>
      <c r="P42" s="124">
        <f>VLOOKUP($N$5&amp;J42,计算台账!$A:$G,6,0)</f>
        <v>0</v>
      </c>
      <c r="Q42" s="124">
        <f>VLOOKUP($N$5&amp;J42,计算台账!$A:$G,7,0)</f>
        <v>0</v>
      </c>
      <c r="R42" s="126">
        <v>0</v>
      </c>
      <c r="S42" s="126">
        <v>0</v>
      </c>
      <c r="T42" s="114"/>
    </row>
    <row r="43" s="113" customFormat="1" ht="25" customHeight="1" spans="1:20">
      <c r="A43" s="121" t="s">
        <v>105</v>
      </c>
      <c r="B43" s="119" t="s">
        <v>21</v>
      </c>
      <c r="C43" s="119" t="s">
        <v>21</v>
      </c>
      <c r="D43" s="119" t="s">
        <v>21</v>
      </c>
      <c r="E43" s="119" t="s">
        <v>21</v>
      </c>
      <c r="F43" s="119" t="s">
        <v>21</v>
      </c>
      <c r="G43" s="119" t="s">
        <v>21</v>
      </c>
      <c r="H43" s="123" t="s">
        <v>51</v>
      </c>
      <c r="I43" s="123" t="s">
        <v>21</v>
      </c>
      <c r="J43" s="123">
        <v>12</v>
      </c>
      <c r="K43" s="123" t="s">
        <v>21</v>
      </c>
      <c r="L43" s="126">
        <f>VLOOKUP($N$5&amp;J43,计算台账!$A:$G,4,0)</f>
        <v>0</v>
      </c>
      <c r="M43" s="126">
        <f>VLOOKUP($N$5&amp;J43,计算台账!$A:$G,5,0)</f>
        <v>0</v>
      </c>
      <c r="N43" s="126">
        <v>0</v>
      </c>
      <c r="O43" s="126">
        <v>0</v>
      </c>
      <c r="P43" s="124">
        <f>VLOOKUP($N$5&amp;J43,计算台账!$A:$G,6,0)</f>
        <v>0</v>
      </c>
      <c r="Q43" s="124">
        <f>VLOOKUP($N$5&amp;J43,计算台账!$A:$G,7,0)</f>
        <v>0</v>
      </c>
      <c r="R43" s="126">
        <v>0</v>
      </c>
      <c r="S43" s="126">
        <v>0</v>
      </c>
      <c r="T43" s="114"/>
    </row>
    <row r="44" s="113" customFormat="1" ht="25" customHeight="1" spans="1:20">
      <c r="A44" s="119" t="s">
        <v>106</v>
      </c>
      <c r="B44" s="119" t="s">
        <v>21</v>
      </c>
      <c r="C44" s="119" t="s">
        <v>21</v>
      </c>
      <c r="D44" s="119" t="s">
        <v>21</v>
      </c>
      <c r="E44" s="119" t="s">
        <v>21</v>
      </c>
      <c r="F44" s="119" t="s">
        <v>21</v>
      </c>
      <c r="G44" s="119" t="s">
        <v>21</v>
      </c>
      <c r="H44" s="123" t="s">
        <v>51</v>
      </c>
      <c r="I44" s="123" t="s">
        <v>21</v>
      </c>
      <c r="J44" s="123">
        <v>121</v>
      </c>
      <c r="K44" s="123" t="s">
        <v>21</v>
      </c>
      <c r="L44" s="126">
        <f>VLOOKUP($N$5&amp;J44,计算台账!$A:$G,4,0)</f>
        <v>0</v>
      </c>
      <c r="M44" s="126">
        <f>VLOOKUP($N$5&amp;J44,计算台账!$A:$G,5,0)</f>
        <v>0</v>
      </c>
      <c r="N44" s="124">
        <v>0</v>
      </c>
      <c r="O44" s="124">
        <v>0</v>
      </c>
      <c r="P44" s="124">
        <f>VLOOKUP($N$5&amp;J44,计算台账!$A:$G,6,0)</f>
        <v>0</v>
      </c>
      <c r="Q44" s="124">
        <f>VLOOKUP($N$5&amp;J44,计算台账!$A:$G,7,0)</f>
        <v>0</v>
      </c>
      <c r="R44" s="124">
        <v>0</v>
      </c>
      <c r="S44" s="124">
        <v>0</v>
      </c>
      <c r="T44" s="114"/>
    </row>
    <row r="45" s="113" customFormat="1" ht="25" customHeight="1" spans="1:20">
      <c r="A45" s="119" t="s">
        <v>107</v>
      </c>
      <c r="B45" s="119" t="s">
        <v>21</v>
      </c>
      <c r="C45" s="119" t="s">
        <v>21</v>
      </c>
      <c r="D45" s="119" t="s">
        <v>21</v>
      </c>
      <c r="E45" s="119" t="s">
        <v>21</v>
      </c>
      <c r="F45" s="119" t="s">
        <v>21</v>
      </c>
      <c r="G45" s="119" t="s">
        <v>21</v>
      </c>
      <c r="H45" s="123" t="s">
        <v>51</v>
      </c>
      <c r="I45" s="123" t="s">
        <v>21</v>
      </c>
      <c r="J45" s="123" t="s">
        <v>108</v>
      </c>
      <c r="K45" s="123" t="s">
        <v>21</v>
      </c>
      <c r="L45" s="126">
        <f>VLOOKUP($N$5&amp;J45,计算台账!$A:$G,4,0)</f>
        <v>0</v>
      </c>
      <c r="M45" s="126">
        <f>VLOOKUP($N$5&amp;J45,计算台账!$A:$G,5,0)</f>
        <v>0</v>
      </c>
      <c r="N45" s="124">
        <v>0</v>
      </c>
      <c r="O45" s="124">
        <v>0</v>
      </c>
      <c r="P45" s="124">
        <f>VLOOKUP($N$5&amp;J45,计算台账!$A:$G,6,0)</f>
        <v>0</v>
      </c>
      <c r="Q45" s="124">
        <f>VLOOKUP($N$5&amp;J45,计算台账!$A:$G,7,0)</f>
        <v>0</v>
      </c>
      <c r="R45" s="124">
        <v>0</v>
      </c>
      <c r="S45" s="124">
        <v>0</v>
      </c>
      <c r="T45" s="114"/>
    </row>
    <row r="46" s="113" customFormat="1" ht="25" customHeight="1" spans="1:20">
      <c r="A46" s="119" t="s">
        <v>109</v>
      </c>
      <c r="B46" s="119" t="s">
        <v>21</v>
      </c>
      <c r="C46" s="119" t="s">
        <v>21</v>
      </c>
      <c r="D46" s="119" t="s">
        <v>21</v>
      </c>
      <c r="E46" s="119" t="s">
        <v>21</v>
      </c>
      <c r="F46" s="119" t="s">
        <v>21</v>
      </c>
      <c r="G46" s="119" t="s">
        <v>21</v>
      </c>
      <c r="H46" s="123" t="s">
        <v>51</v>
      </c>
      <c r="I46" s="123" t="s">
        <v>21</v>
      </c>
      <c r="J46" s="123">
        <v>13</v>
      </c>
      <c r="K46" s="123" t="s">
        <v>21</v>
      </c>
      <c r="L46" s="126">
        <f>VLOOKUP($N$5&amp;J46,计算台账!$A:$G,4,0)</f>
        <v>0</v>
      </c>
      <c r="M46" s="126">
        <f>VLOOKUP($N$5&amp;J46,计算台账!$A:$G,5,0)</f>
        <v>0</v>
      </c>
      <c r="N46" s="126">
        <v>0</v>
      </c>
      <c r="O46" s="126">
        <v>0</v>
      </c>
      <c r="P46" s="124">
        <f>VLOOKUP($N$5&amp;J46,计算台账!$A:$G,6,0)</f>
        <v>0</v>
      </c>
      <c r="Q46" s="124">
        <f>VLOOKUP($N$5&amp;J46,计算台账!$A:$G,7,0)</f>
        <v>0</v>
      </c>
      <c r="R46" s="126">
        <v>0</v>
      </c>
      <c r="S46" s="126">
        <v>0</v>
      </c>
      <c r="T46" s="114"/>
    </row>
    <row r="47" s="113" customFormat="1" ht="25" customHeight="1" spans="1:20">
      <c r="A47" s="119" t="s">
        <v>110</v>
      </c>
      <c r="B47" s="119" t="s">
        <v>21</v>
      </c>
      <c r="C47" s="119" t="s">
        <v>21</v>
      </c>
      <c r="D47" s="119" t="s">
        <v>21</v>
      </c>
      <c r="E47" s="119" t="s">
        <v>21</v>
      </c>
      <c r="F47" s="119" t="s">
        <v>21</v>
      </c>
      <c r="G47" s="119" t="s">
        <v>21</v>
      </c>
      <c r="H47" s="123" t="s">
        <v>51</v>
      </c>
      <c r="I47" s="123" t="s">
        <v>21</v>
      </c>
      <c r="J47" s="123" t="s">
        <v>111</v>
      </c>
      <c r="K47" s="123" t="s">
        <v>21</v>
      </c>
      <c r="L47" s="126">
        <f>VLOOKUP($N$5&amp;J47,计算台账!$A:$G,4,0)</f>
        <v>0</v>
      </c>
      <c r="M47" s="126">
        <f>VLOOKUP($N$5&amp;J47,计算台账!$A:$G,5,0)</f>
        <v>0</v>
      </c>
      <c r="N47" s="124">
        <v>0</v>
      </c>
      <c r="O47" s="124">
        <v>0</v>
      </c>
      <c r="P47" s="124">
        <f>VLOOKUP($N$5&amp;J47,计算台账!$A:$G,6,0)</f>
        <v>0</v>
      </c>
      <c r="Q47" s="124">
        <f>VLOOKUP($N$5&amp;J47,计算台账!$A:$G,7,0)</f>
        <v>0</v>
      </c>
      <c r="R47" s="124">
        <v>0</v>
      </c>
      <c r="S47" s="124">
        <v>0</v>
      </c>
      <c r="T47" s="114"/>
    </row>
    <row r="48" s="113" customFormat="1" ht="25" customHeight="1" spans="1:20">
      <c r="A48" s="119" t="s">
        <v>112</v>
      </c>
      <c r="B48" s="119" t="s">
        <v>21</v>
      </c>
      <c r="C48" s="119" t="s">
        <v>21</v>
      </c>
      <c r="D48" s="119" t="s">
        <v>21</v>
      </c>
      <c r="E48" s="119" t="s">
        <v>21</v>
      </c>
      <c r="F48" s="119" t="s">
        <v>21</v>
      </c>
      <c r="G48" s="119" t="s">
        <v>21</v>
      </c>
      <c r="H48" s="123" t="s">
        <v>51</v>
      </c>
      <c r="I48" s="123" t="s">
        <v>21</v>
      </c>
      <c r="J48" s="123" t="s">
        <v>113</v>
      </c>
      <c r="K48" s="123" t="s">
        <v>21</v>
      </c>
      <c r="L48" s="126">
        <f>VLOOKUP($N$5&amp;J48,计算台账!$A:$G,4,0)</f>
        <v>0</v>
      </c>
      <c r="M48" s="126">
        <f>VLOOKUP($N$5&amp;J48,计算台账!$A:$G,5,0)</f>
        <v>0</v>
      </c>
      <c r="N48" s="124">
        <v>0</v>
      </c>
      <c r="O48" s="124">
        <v>0</v>
      </c>
      <c r="P48" s="124">
        <f>VLOOKUP($N$5&amp;J48,计算台账!$A:$G,6,0)</f>
        <v>0</v>
      </c>
      <c r="Q48" s="124">
        <f>VLOOKUP($N$5&amp;J48,计算台账!$A:$G,7,0)</f>
        <v>0</v>
      </c>
      <c r="R48" s="124">
        <v>0</v>
      </c>
      <c r="S48" s="124">
        <v>0</v>
      </c>
      <c r="T48" s="114"/>
    </row>
    <row r="49" s="113" customFormat="1" ht="25" customHeight="1" spans="1:20">
      <c r="A49" s="119" t="s">
        <v>114</v>
      </c>
      <c r="B49" s="119" t="s">
        <v>21</v>
      </c>
      <c r="C49" s="119" t="s">
        <v>21</v>
      </c>
      <c r="D49" s="119" t="s">
        <v>21</v>
      </c>
      <c r="E49" s="119" t="s">
        <v>21</v>
      </c>
      <c r="F49" s="119" t="s">
        <v>21</v>
      </c>
      <c r="G49" s="119" t="s">
        <v>21</v>
      </c>
      <c r="H49" s="123" t="s">
        <v>51</v>
      </c>
      <c r="I49" s="123" t="s">
        <v>21</v>
      </c>
      <c r="J49" s="123">
        <v>14</v>
      </c>
      <c r="K49" s="123" t="s">
        <v>21</v>
      </c>
      <c r="L49" s="126">
        <f>VLOOKUP($N$5&amp;J49,计算台账!$A:$G,4,0)</f>
        <v>0</v>
      </c>
      <c r="M49" s="126">
        <f>VLOOKUP($N$5&amp;J49,计算台账!$A:$G,5,0)</f>
        <v>0</v>
      </c>
      <c r="N49" s="126">
        <v>0</v>
      </c>
      <c r="O49" s="126">
        <v>0</v>
      </c>
      <c r="P49" s="124">
        <f>VLOOKUP($N$5&amp;J49,计算台账!$A:$G,6,0)</f>
        <v>0</v>
      </c>
      <c r="Q49" s="124">
        <f>VLOOKUP($N$5&amp;J49,计算台账!$A:$G,7,0)</f>
        <v>0</v>
      </c>
      <c r="R49" s="126">
        <v>0</v>
      </c>
      <c r="S49" s="126">
        <v>0</v>
      </c>
      <c r="T49" s="114"/>
    </row>
    <row r="50" s="113" customFormat="1" ht="25" customHeight="1" spans="1:20">
      <c r="A50" s="119" t="s">
        <v>115</v>
      </c>
      <c r="B50" s="119" t="s">
        <v>21</v>
      </c>
      <c r="C50" s="119" t="s">
        <v>21</v>
      </c>
      <c r="D50" s="119" t="s">
        <v>21</v>
      </c>
      <c r="E50" s="119" t="s">
        <v>21</v>
      </c>
      <c r="F50" s="119" t="s">
        <v>21</v>
      </c>
      <c r="G50" s="119" t="s">
        <v>21</v>
      </c>
      <c r="H50" s="123" t="s">
        <v>51</v>
      </c>
      <c r="I50" s="123" t="s">
        <v>21</v>
      </c>
      <c r="J50" s="123" t="s">
        <v>116</v>
      </c>
      <c r="K50" s="123" t="s">
        <v>21</v>
      </c>
      <c r="L50" s="126">
        <f>VLOOKUP($N$5&amp;J50,计算台账!$A:$G,4,0)</f>
        <v>0</v>
      </c>
      <c r="M50" s="126">
        <f>VLOOKUP($N$5&amp;J50,计算台账!$A:$G,5,0)</f>
        <v>0</v>
      </c>
      <c r="N50" s="124">
        <v>0</v>
      </c>
      <c r="O50" s="124">
        <v>0</v>
      </c>
      <c r="P50" s="124">
        <f>VLOOKUP($N$5&amp;J50,计算台账!$A:$G,6,0)</f>
        <v>0</v>
      </c>
      <c r="Q50" s="124">
        <f>VLOOKUP($N$5&amp;J50,计算台账!$A:$G,7,0)</f>
        <v>0</v>
      </c>
      <c r="R50" s="124">
        <v>0</v>
      </c>
      <c r="S50" s="124">
        <v>0</v>
      </c>
      <c r="T50" s="114"/>
    </row>
    <row r="51" s="113" customFormat="1" ht="25" customHeight="1" spans="1:20">
      <c r="A51" s="119" t="s">
        <v>117</v>
      </c>
      <c r="B51" s="119" t="s">
        <v>21</v>
      </c>
      <c r="C51" s="119" t="s">
        <v>21</v>
      </c>
      <c r="D51" s="119" t="s">
        <v>21</v>
      </c>
      <c r="E51" s="119" t="s">
        <v>21</v>
      </c>
      <c r="F51" s="119" t="s">
        <v>21</v>
      </c>
      <c r="G51" s="119" t="s">
        <v>21</v>
      </c>
      <c r="H51" s="123" t="s">
        <v>51</v>
      </c>
      <c r="I51" s="123" t="s">
        <v>21</v>
      </c>
      <c r="J51" s="123">
        <v>15</v>
      </c>
      <c r="K51" s="123" t="s">
        <v>21</v>
      </c>
      <c r="L51" s="126">
        <f>VLOOKUP($N$5&amp;J51,计算台账!$A:$G,4,0)</f>
        <v>0</v>
      </c>
      <c r="M51" s="126">
        <f>VLOOKUP($N$5&amp;J51,计算台账!$A:$G,5,0)</f>
        <v>0</v>
      </c>
      <c r="N51" s="126">
        <v>0</v>
      </c>
      <c r="O51" s="126">
        <v>0</v>
      </c>
      <c r="P51" s="124">
        <f>VLOOKUP($N$5&amp;J51,计算台账!$A:$G,6,0)</f>
        <v>0</v>
      </c>
      <c r="Q51" s="124">
        <f>VLOOKUP($N$5&amp;J51,计算台账!$A:$G,7,0)</f>
        <v>0</v>
      </c>
      <c r="R51" s="126">
        <v>0</v>
      </c>
      <c r="S51" s="126">
        <v>0</v>
      </c>
      <c r="T51" s="114"/>
    </row>
    <row r="52" s="113" customFormat="1" ht="25" customHeight="1" spans="1:20">
      <c r="A52" s="119" t="s">
        <v>118</v>
      </c>
      <c r="B52" s="119" t="s">
        <v>21</v>
      </c>
      <c r="C52" s="119" t="s">
        <v>21</v>
      </c>
      <c r="D52" s="119" t="s">
        <v>21</v>
      </c>
      <c r="E52" s="119" t="s">
        <v>21</v>
      </c>
      <c r="F52" s="119" t="s">
        <v>21</v>
      </c>
      <c r="G52" s="119" t="s">
        <v>21</v>
      </c>
      <c r="H52" s="123" t="s">
        <v>51</v>
      </c>
      <c r="I52" s="123" t="s">
        <v>21</v>
      </c>
      <c r="J52" s="123">
        <v>16</v>
      </c>
      <c r="K52" s="123" t="s">
        <v>21</v>
      </c>
      <c r="L52" s="126">
        <f>VLOOKUP($N$5&amp;J52,计算台账!$A:$G,4,0)</f>
        <v>0</v>
      </c>
      <c r="M52" s="126">
        <f>VLOOKUP($N$5&amp;J52,计算台账!$A:$G,5,0)</f>
        <v>0</v>
      </c>
      <c r="N52" s="126">
        <v>0</v>
      </c>
      <c r="O52" s="126">
        <v>0</v>
      </c>
      <c r="P52" s="124">
        <f>VLOOKUP($N$5&amp;J52,计算台账!$A:$G,6,0)</f>
        <v>0</v>
      </c>
      <c r="Q52" s="124">
        <f>VLOOKUP($N$5&amp;J52,计算台账!$A:$G,7,0)</f>
        <v>0</v>
      </c>
      <c r="R52" s="126">
        <v>0</v>
      </c>
      <c r="S52" s="126">
        <v>0</v>
      </c>
      <c r="T52" s="114"/>
    </row>
    <row r="53" s="113" customFormat="1" ht="25" customHeight="1" spans="1:20">
      <c r="A53" s="119" t="s">
        <v>119</v>
      </c>
      <c r="B53" s="119" t="s">
        <v>21</v>
      </c>
      <c r="C53" s="119" t="s">
        <v>21</v>
      </c>
      <c r="D53" s="119" t="s">
        <v>21</v>
      </c>
      <c r="E53" s="119" t="s">
        <v>21</v>
      </c>
      <c r="F53" s="119" t="s">
        <v>21</v>
      </c>
      <c r="G53" s="119" t="s">
        <v>21</v>
      </c>
      <c r="H53" s="123" t="s">
        <v>51</v>
      </c>
      <c r="I53" s="123" t="s">
        <v>21</v>
      </c>
      <c r="J53" s="123">
        <v>161</v>
      </c>
      <c r="K53" s="123" t="s">
        <v>21</v>
      </c>
      <c r="L53" s="126">
        <f>VLOOKUP($N$5&amp;J53,计算台账!$A:$G,4,0)</f>
        <v>0</v>
      </c>
      <c r="M53" s="126">
        <f>VLOOKUP($N$5&amp;J53,计算台账!$A:$G,5,0)</f>
        <v>0</v>
      </c>
      <c r="N53" s="124">
        <v>0</v>
      </c>
      <c r="O53" s="124">
        <v>0</v>
      </c>
      <c r="P53" s="124">
        <f>VLOOKUP($N$5&amp;J53,计算台账!$A:$G,6,0)</f>
        <v>0</v>
      </c>
      <c r="Q53" s="124">
        <f>VLOOKUP($N$5&amp;J53,计算台账!$A:$G,7,0)</f>
        <v>0</v>
      </c>
      <c r="R53" s="124">
        <v>0</v>
      </c>
      <c r="S53" s="124">
        <v>0</v>
      </c>
      <c r="T53" s="114"/>
    </row>
    <row r="54" s="113" customFormat="1" ht="25" customHeight="1" spans="1:20">
      <c r="A54" s="119" t="s">
        <v>120</v>
      </c>
      <c r="B54" s="119" t="s">
        <v>21</v>
      </c>
      <c r="C54" s="119" t="s">
        <v>21</v>
      </c>
      <c r="D54" s="119" t="s">
        <v>21</v>
      </c>
      <c r="E54" s="119" t="s">
        <v>21</v>
      </c>
      <c r="F54" s="119" t="s">
        <v>21</v>
      </c>
      <c r="G54" s="119" t="s">
        <v>21</v>
      </c>
      <c r="H54" s="123" t="s">
        <v>51</v>
      </c>
      <c r="I54" s="123" t="s">
        <v>21</v>
      </c>
      <c r="J54" s="123">
        <v>17</v>
      </c>
      <c r="K54" s="123" t="s">
        <v>21</v>
      </c>
      <c r="L54" s="126">
        <f>VLOOKUP($N$5&amp;J54,计算台账!$A:$G,4,0)</f>
        <v>0</v>
      </c>
      <c r="M54" s="126">
        <f>VLOOKUP($N$5&amp;J54,计算台账!$A:$G,5,0)</f>
        <v>0</v>
      </c>
      <c r="N54" s="126">
        <v>0</v>
      </c>
      <c r="O54" s="126">
        <v>0</v>
      </c>
      <c r="P54" s="124">
        <f>VLOOKUP($N$5&amp;J54,计算台账!$A:$G,6,0)</f>
        <v>0</v>
      </c>
      <c r="Q54" s="124">
        <f>VLOOKUP($N$5&amp;J54,计算台账!$A:$G,7,0)</f>
        <v>0</v>
      </c>
      <c r="R54" s="126">
        <v>0</v>
      </c>
      <c r="S54" s="126">
        <v>0</v>
      </c>
      <c r="T54" s="114"/>
    </row>
    <row r="55" s="113" customFormat="1" ht="25" customHeight="1" spans="1:20">
      <c r="A55" s="119" t="s">
        <v>121</v>
      </c>
      <c r="B55" s="119" t="s">
        <v>21</v>
      </c>
      <c r="C55" s="119" t="s">
        <v>21</v>
      </c>
      <c r="D55" s="119" t="s">
        <v>21</v>
      </c>
      <c r="E55" s="119" t="s">
        <v>21</v>
      </c>
      <c r="F55" s="119" t="s">
        <v>21</v>
      </c>
      <c r="G55" s="119" t="s">
        <v>21</v>
      </c>
      <c r="H55" s="123" t="s">
        <v>51</v>
      </c>
      <c r="I55" s="123" t="s">
        <v>21</v>
      </c>
      <c r="J55" s="123">
        <v>18</v>
      </c>
      <c r="K55" s="123" t="s">
        <v>21</v>
      </c>
      <c r="L55" s="126">
        <f>VLOOKUP($N$5&amp;J55,计算台账!$A:$G,4,0)</f>
        <v>0</v>
      </c>
      <c r="M55" s="126">
        <f>VLOOKUP($N$5&amp;J55,计算台账!$A:$G,5,0)</f>
        <v>0</v>
      </c>
      <c r="N55" s="126">
        <v>0</v>
      </c>
      <c r="O55" s="126">
        <v>0</v>
      </c>
      <c r="P55" s="124">
        <f>VLOOKUP($N$5&amp;J55,计算台账!$A:$G,6,0)</f>
        <v>0</v>
      </c>
      <c r="Q55" s="124">
        <f>VLOOKUP($N$5&amp;J55,计算台账!$A:$G,7,0)</f>
        <v>0</v>
      </c>
      <c r="R55" s="126">
        <v>0</v>
      </c>
      <c r="S55" s="126">
        <v>0</v>
      </c>
      <c r="T55" s="114"/>
    </row>
    <row r="56" s="113" customFormat="1" ht="25" customHeight="1" spans="1:20">
      <c r="A56" s="119" t="s">
        <v>122</v>
      </c>
      <c r="B56" s="119" t="s">
        <v>21</v>
      </c>
      <c r="C56" s="119" t="s">
        <v>21</v>
      </c>
      <c r="D56" s="119" t="s">
        <v>21</v>
      </c>
      <c r="E56" s="119" t="s">
        <v>21</v>
      </c>
      <c r="F56" s="119" t="s">
        <v>21</v>
      </c>
      <c r="G56" s="119" t="s">
        <v>21</v>
      </c>
      <c r="H56" s="123" t="s">
        <v>51</v>
      </c>
      <c r="I56" s="123" t="s">
        <v>21</v>
      </c>
      <c r="J56" s="123">
        <v>19</v>
      </c>
      <c r="K56" s="123" t="s">
        <v>21</v>
      </c>
      <c r="L56" s="126">
        <f>VLOOKUP($N$5&amp;J56,计算台账!$A:$G,4,0)</f>
        <v>0</v>
      </c>
      <c r="M56" s="126">
        <f>VLOOKUP($N$5&amp;J56,计算台账!$A:$G,5,0)</f>
        <v>0</v>
      </c>
      <c r="N56" s="126">
        <v>0</v>
      </c>
      <c r="O56" s="126">
        <v>0</v>
      </c>
      <c r="P56" s="124">
        <f>VLOOKUP($N$5&amp;J56,计算台账!$A:$G,6,0)</f>
        <v>0</v>
      </c>
      <c r="Q56" s="124">
        <f>VLOOKUP($N$5&amp;J56,计算台账!$A:$G,7,0)</f>
        <v>0</v>
      </c>
      <c r="R56" s="126">
        <v>0</v>
      </c>
      <c r="S56" s="126">
        <v>0</v>
      </c>
      <c r="T56" s="114"/>
    </row>
    <row r="57" s="113" customFormat="1" ht="25" customHeight="1" spans="1:20">
      <c r="A57" s="119" t="s">
        <v>123</v>
      </c>
      <c r="B57" s="119" t="s">
        <v>21</v>
      </c>
      <c r="C57" s="119" t="s">
        <v>21</v>
      </c>
      <c r="D57" s="119" t="s">
        <v>21</v>
      </c>
      <c r="E57" s="119" t="s">
        <v>21</v>
      </c>
      <c r="F57" s="119" t="s">
        <v>21</v>
      </c>
      <c r="G57" s="119" t="s">
        <v>21</v>
      </c>
      <c r="H57" s="123" t="s">
        <v>51</v>
      </c>
      <c r="I57" s="123" t="s">
        <v>21</v>
      </c>
      <c r="J57" s="123">
        <v>20</v>
      </c>
      <c r="K57" s="123" t="s">
        <v>21</v>
      </c>
      <c r="L57" s="126">
        <f>VLOOKUP($N$5&amp;J57,计算台账!$A:$G,4,0)</f>
        <v>0</v>
      </c>
      <c r="M57" s="126">
        <f>VLOOKUP($N$5&amp;J57,计算台账!$A:$G,5,0)</f>
        <v>0</v>
      </c>
      <c r="N57" s="126">
        <v>0</v>
      </c>
      <c r="O57" s="126">
        <v>0</v>
      </c>
      <c r="P57" s="124">
        <f>VLOOKUP($N$5&amp;J57,计算台账!$A:$G,6,0)</f>
        <v>0</v>
      </c>
      <c r="Q57" s="124">
        <f>VLOOKUP($N$5&amp;J57,计算台账!$A:$G,7,0)</f>
        <v>0</v>
      </c>
      <c r="R57" s="126">
        <v>0</v>
      </c>
      <c r="S57" s="126">
        <v>0</v>
      </c>
      <c r="T57" s="114"/>
    </row>
    <row r="58" s="113" customFormat="1" ht="25" customHeight="1" spans="1:20">
      <c r="A58" s="119" t="s">
        <v>124</v>
      </c>
      <c r="B58" s="119" t="s">
        <v>21</v>
      </c>
      <c r="C58" s="119" t="s">
        <v>21</v>
      </c>
      <c r="D58" s="119" t="s">
        <v>21</v>
      </c>
      <c r="E58" s="119" t="s">
        <v>21</v>
      </c>
      <c r="F58" s="119" t="s">
        <v>21</v>
      </c>
      <c r="G58" s="119" t="s">
        <v>21</v>
      </c>
      <c r="H58" s="123" t="s">
        <v>51</v>
      </c>
      <c r="I58" s="123" t="s">
        <v>21</v>
      </c>
      <c r="J58" s="123" t="s">
        <v>125</v>
      </c>
      <c r="K58" s="123" t="s">
        <v>21</v>
      </c>
      <c r="L58" s="126">
        <f>VLOOKUP($N$5&amp;J58,计算台账!$A:$G,4,0)</f>
        <v>0</v>
      </c>
      <c r="M58" s="126">
        <f>VLOOKUP($N$5&amp;J58,计算台账!$A:$G,5,0)</f>
        <v>0</v>
      </c>
      <c r="N58" s="124">
        <v>0</v>
      </c>
      <c r="O58" s="124">
        <v>0</v>
      </c>
      <c r="P58" s="124">
        <f>VLOOKUP($N$5&amp;J58,计算台账!$A:$G,6,0)</f>
        <v>0</v>
      </c>
      <c r="Q58" s="124">
        <f>VLOOKUP($N$5&amp;J58,计算台账!$A:$G,7,0)</f>
        <v>0</v>
      </c>
      <c r="R58" s="124">
        <v>0</v>
      </c>
      <c r="S58" s="124">
        <v>0</v>
      </c>
      <c r="T58" s="114"/>
    </row>
    <row r="59" s="113" customFormat="1" ht="25" customHeight="1" spans="1:20">
      <c r="A59" s="119" t="s">
        <v>126</v>
      </c>
      <c r="B59" s="119" t="s">
        <v>21</v>
      </c>
      <c r="C59" s="119" t="s">
        <v>21</v>
      </c>
      <c r="D59" s="119" t="s">
        <v>21</v>
      </c>
      <c r="E59" s="119" t="s">
        <v>21</v>
      </c>
      <c r="F59" s="119" t="s">
        <v>21</v>
      </c>
      <c r="G59" s="119" t="s">
        <v>21</v>
      </c>
      <c r="H59" s="123" t="s">
        <v>51</v>
      </c>
      <c r="I59" s="123" t="s">
        <v>21</v>
      </c>
      <c r="J59" s="123">
        <v>21</v>
      </c>
      <c r="K59" s="123" t="s">
        <v>21</v>
      </c>
      <c r="L59" s="126">
        <f>VLOOKUP($N$5&amp;J59,计算台账!$A:$G,4,0)</f>
        <v>0</v>
      </c>
      <c r="M59" s="126">
        <f>VLOOKUP($N$5&amp;J59,计算台账!$A:$G,5,0)</f>
        <v>0</v>
      </c>
      <c r="N59" s="126">
        <v>0</v>
      </c>
      <c r="O59" s="126">
        <v>0</v>
      </c>
      <c r="P59" s="124">
        <f>VLOOKUP($N$5&amp;J59,计算台账!$A:$G,6,0)</f>
        <v>0</v>
      </c>
      <c r="Q59" s="124">
        <f>VLOOKUP($N$5&amp;J59,计算台账!$A:$G,7,0)</f>
        <v>0</v>
      </c>
      <c r="R59" s="126">
        <v>0</v>
      </c>
      <c r="S59" s="126">
        <v>0</v>
      </c>
      <c r="T59" s="114"/>
    </row>
    <row r="60" s="113" customFormat="1" ht="25" customHeight="1" spans="1:20">
      <c r="A60" s="119" t="s">
        <v>127</v>
      </c>
      <c r="B60" s="119" t="s">
        <v>21</v>
      </c>
      <c r="C60" s="119" t="s">
        <v>21</v>
      </c>
      <c r="D60" s="119" t="s">
        <v>21</v>
      </c>
      <c r="E60" s="119" t="s">
        <v>21</v>
      </c>
      <c r="F60" s="119" t="s">
        <v>21</v>
      </c>
      <c r="G60" s="119" t="s">
        <v>21</v>
      </c>
      <c r="H60" s="123" t="s">
        <v>51</v>
      </c>
      <c r="I60" s="123" t="s">
        <v>21</v>
      </c>
      <c r="J60" s="123">
        <v>22</v>
      </c>
      <c r="K60" s="123" t="s">
        <v>21</v>
      </c>
      <c r="L60" s="126">
        <f>VLOOKUP($N$5&amp;J60,计算台账!$A:$G,4,0)</f>
        <v>0</v>
      </c>
      <c r="M60" s="126">
        <f>VLOOKUP($N$5&amp;J60,计算台账!$A:$G,5,0)</f>
        <v>0</v>
      </c>
      <c r="N60" s="126">
        <v>0</v>
      </c>
      <c r="O60" s="126">
        <v>0</v>
      </c>
      <c r="P60" s="124">
        <f>VLOOKUP($N$5&amp;J60,计算台账!$A:$G,6,0)</f>
        <v>0</v>
      </c>
      <c r="Q60" s="124">
        <f>VLOOKUP($N$5&amp;J60,计算台账!$A:$G,7,0)</f>
        <v>0</v>
      </c>
      <c r="R60" s="126">
        <v>0</v>
      </c>
      <c r="S60" s="126">
        <v>0</v>
      </c>
      <c r="T60" s="114"/>
    </row>
    <row r="61" s="113" customFormat="1" ht="25" customHeight="1" spans="1:20">
      <c r="A61" s="119" t="s">
        <v>128</v>
      </c>
      <c r="B61" s="119" t="s">
        <v>21</v>
      </c>
      <c r="C61" s="119" t="s">
        <v>21</v>
      </c>
      <c r="D61" s="119" t="s">
        <v>21</v>
      </c>
      <c r="E61" s="119" t="s">
        <v>21</v>
      </c>
      <c r="F61" s="119" t="s">
        <v>21</v>
      </c>
      <c r="G61" s="119" t="s">
        <v>21</v>
      </c>
      <c r="H61" s="123" t="s">
        <v>51</v>
      </c>
      <c r="I61" s="123" t="s">
        <v>21</v>
      </c>
      <c r="J61" s="123">
        <v>23</v>
      </c>
      <c r="K61" s="123" t="s">
        <v>21</v>
      </c>
      <c r="L61" s="126">
        <f>VLOOKUP($N$5&amp;J61,计算台账!$A:$G,4,0)</f>
        <v>0</v>
      </c>
      <c r="M61" s="126">
        <f>VLOOKUP($N$5&amp;J61,计算台账!$A:$G,5,0)</f>
        <v>0</v>
      </c>
      <c r="N61" s="126">
        <v>0</v>
      </c>
      <c r="O61" s="126">
        <v>0</v>
      </c>
      <c r="P61" s="124">
        <f>VLOOKUP($N$5&amp;J61,计算台账!$A:$G,6,0)</f>
        <v>0</v>
      </c>
      <c r="Q61" s="124">
        <f>VLOOKUP($N$5&amp;J61,计算台账!$A:$G,7,0)</f>
        <v>0</v>
      </c>
      <c r="R61" s="126">
        <v>0</v>
      </c>
      <c r="S61" s="126">
        <v>0</v>
      </c>
      <c r="T61" s="114"/>
    </row>
    <row r="62" s="113" customFormat="1" ht="25" customHeight="1" spans="1:20">
      <c r="A62" s="119" t="s">
        <v>129</v>
      </c>
      <c r="B62" s="119" t="s">
        <v>21</v>
      </c>
      <c r="C62" s="119" t="s">
        <v>21</v>
      </c>
      <c r="D62" s="119" t="s">
        <v>21</v>
      </c>
      <c r="E62" s="119" t="s">
        <v>21</v>
      </c>
      <c r="F62" s="119" t="s">
        <v>21</v>
      </c>
      <c r="G62" s="119" t="s">
        <v>21</v>
      </c>
      <c r="H62" s="123" t="s">
        <v>51</v>
      </c>
      <c r="I62" s="123" t="s">
        <v>21</v>
      </c>
      <c r="J62" s="123" t="s">
        <v>130</v>
      </c>
      <c r="K62" s="123" t="s">
        <v>21</v>
      </c>
      <c r="L62" s="126">
        <f>VLOOKUP($N$5&amp;J62,计算台账!$A:$G,4,0)</f>
        <v>0</v>
      </c>
      <c r="M62" s="126">
        <f>VLOOKUP($N$5&amp;J62,计算台账!$A:$G,5,0)</f>
        <v>0</v>
      </c>
      <c r="N62" s="124">
        <v>0</v>
      </c>
      <c r="O62" s="124">
        <v>0</v>
      </c>
      <c r="P62" s="124">
        <f>VLOOKUP($N$5&amp;J62,计算台账!$A:$G,6,0)</f>
        <v>0</v>
      </c>
      <c r="Q62" s="124">
        <f>VLOOKUP($N$5&amp;J62,计算台账!$A:$G,7,0)</f>
        <v>0</v>
      </c>
      <c r="R62" s="124">
        <v>0</v>
      </c>
      <c r="S62" s="124">
        <v>0</v>
      </c>
      <c r="T62" s="114"/>
    </row>
    <row r="63" s="113" customFormat="1" ht="25" customHeight="1" spans="1:20">
      <c r="A63" s="119" t="s">
        <v>131</v>
      </c>
      <c r="B63" s="119" t="s">
        <v>21</v>
      </c>
      <c r="C63" s="119" t="s">
        <v>21</v>
      </c>
      <c r="D63" s="119" t="s">
        <v>21</v>
      </c>
      <c r="E63" s="119" t="s">
        <v>21</v>
      </c>
      <c r="F63" s="119" t="s">
        <v>21</v>
      </c>
      <c r="G63" s="119" t="s">
        <v>21</v>
      </c>
      <c r="H63" s="123" t="s">
        <v>51</v>
      </c>
      <c r="I63" s="123" t="s">
        <v>21</v>
      </c>
      <c r="J63" s="123">
        <v>24</v>
      </c>
      <c r="K63" s="123" t="s">
        <v>21</v>
      </c>
      <c r="L63" s="126">
        <f>VLOOKUP($N$5&amp;J63,计算台账!$A:$G,4,0)</f>
        <v>0</v>
      </c>
      <c r="M63" s="126">
        <f>VLOOKUP($N$5&amp;J63,计算台账!$A:$G,5,0)</f>
        <v>0</v>
      </c>
      <c r="N63" s="126">
        <v>0</v>
      </c>
      <c r="O63" s="126">
        <v>0</v>
      </c>
      <c r="P63" s="124">
        <f>VLOOKUP($N$5&amp;J63,计算台账!$A:$G,6,0)</f>
        <v>0</v>
      </c>
      <c r="Q63" s="124">
        <f>VLOOKUP($N$5&amp;J63,计算台账!$A:$G,7,0)</f>
        <v>0</v>
      </c>
      <c r="R63" s="126">
        <v>0</v>
      </c>
      <c r="S63" s="126">
        <v>0</v>
      </c>
      <c r="T63" s="114"/>
    </row>
    <row r="64" s="113" customFormat="1" ht="25" customHeight="1" spans="1:20">
      <c r="A64" s="119" t="s">
        <v>132</v>
      </c>
      <c r="B64" s="119" t="s">
        <v>21</v>
      </c>
      <c r="C64" s="119" t="s">
        <v>21</v>
      </c>
      <c r="D64" s="119" t="s">
        <v>21</v>
      </c>
      <c r="E64" s="119" t="s">
        <v>21</v>
      </c>
      <c r="F64" s="119" t="s">
        <v>21</v>
      </c>
      <c r="G64" s="119" t="s">
        <v>21</v>
      </c>
      <c r="H64" s="123" t="s">
        <v>51</v>
      </c>
      <c r="I64" s="123" t="s">
        <v>21</v>
      </c>
      <c r="J64" s="123" t="s">
        <v>133</v>
      </c>
      <c r="K64" s="123" t="s">
        <v>21</v>
      </c>
      <c r="L64" s="126">
        <f>VLOOKUP($N$5&amp;J64,计算台账!$A:$G,4,0)</f>
        <v>0</v>
      </c>
      <c r="M64" s="126">
        <f>VLOOKUP($N$5&amp;J64,计算台账!$A:$G,5,0)</f>
        <v>0</v>
      </c>
      <c r="N64" s="124">
        <v>0</v>
      </c>
      <c r="O64" s="124">
        <v>0</v>
      </c>
      <c r="P64" s="124">
        <f>VLOOKUP($N$5&amp;J64,计算台账!$A:$G,6,0)</f>
        <v>0</v>
      </c>
      <c r="Q64" s="124">
        <f>VLOOKUP($N$5&amp;J64,计算台账!$A:$G,7,0)</f>
        <v>0</v>
      </c>
      <c r="R64" s="124">
        <v>0</v>
      </c>
      <c r="S64" s="124">
        <v>0</v>
      </c>
      <c r="T64" s="114"/>
    </row>
    <row r="65" s="113" customFormat="1" ht="25" customHeight="1" spans="1:20">
      <c r="A65" s="119" t="s">
        <v>134</v>
      </c>
      <c r="B65" s="119" t="s">
        <v>21</v>
      </c>
      <c r="C65" s="119" t="s">
        <v>21</v>
      </c>
      <c r="D65" s="119" t="s">
        <v>21</v>
      </c>
      <c r="E65" s="119" t="s">
        <v>21</v>
      </c>
      <c r="F65" s="119" t="s">
        <v>21</v>
      </c>
      <c r="G65" s="119" t="s">
        <v>21</v>
      </c>
      <c r="H65" s="123" t="s">
        <v>51</v>
      </c>
      <c r="I65" s="123" t="s">
        <v>21</v>
      </c>
      <c r="J65" s="123" t="s">
        <v>135</v>
      </c>
      <c r="K65" s="123" t="s">
        <v>21</v>
      </c>
      <c r="L65" s="126">
        <f>VLOOKUP($N$5&amp;J65,计算台账!$A:$G,4,0)</f>
        <v>0</v>
      </c>
      <c r="M65" s="126">
        <f>VLOOKUP($N$5&amp;J65,计算台账!$A:$G,5,0)</f>
        <v>0</v>
      </c>
      <c r="N65" s="124">
        <v>0</v>
      </c>
      <c r="O65" s="124">
        <v>0</v>
      </c>
      <c r="P65" s="124">
        <f>VLOOKUP($N$5&amp;J65,计算台账!$A:$G,6,0)</f>
        <v>0</v>
      </c>
      <c r="Q65" s="124">
        <f>VLOOKUP($N$5&amp;J65,计算台账!$A:$G,7,0)</f>
        <v>0</v>
      </c>
      <c r="R65" s="124">
        <v>0</v>
      </c>
      <c r="S65" s="124">
        <v>0</v>
      </c>
      <c r="T65" s="114"/>
    </row>
    <row r="66" s="113" customFormat="1" ht="25" customHeight="1" spans="1:20">
      <c r="A66" s="119" t="s">
        <v>136</v>
      </c>
      <c r="B66" s="119" t="s">
        <v>21</v>
      </c>
      <c r="C66" s="119" t="s">
        <v>21</v>
      </c>
      <c r="D66" s="119" t="s">
        <v>21</v>
      </c>
      <c r="E66" s="119" t="s">
        <v>21</v>
      </c>
      <c r="F66" s="119" t="s">
        <v>21</v>
      </c>
      <c r="G66" s="119" t="s">
        <v>21</v>
      </c>
      <c r="H66" s="123" t="s">
        <v>51</v>
      </c>
      <c r="I66" s="123" t="s">
        <v>21</v>
      </c>
      <c r="J66" s="123" t="s">
        <v>137</v>
      </c>
      <c r="K66" s="123" t="s">
        <v>21</v>
      </c>
      <c r="L66" s="126">
        <f>VLOOKUP($N$5&amp;J66,计算台账!$A:$G,4,0)</f>
        <v>0</v>
      </c>
      <c r="M66" s="126">
        <f>VLOOKUP($N$5&amp;J66,计算台账!$A:$G,5,0)</f>
        <v>0</v>
      </c>
      <c r="N66" s="124">
        <v>0</v>
      </c>
      <c r="O66" s="124">
        <v>0</v>
      </c>
      <c r="P66" s="124">
        <f>VLOOKUP($N$5&amp;J66,计算台账!$A:$G,6,0)</f>
        <v>0</v>
      </c>
      <c r="Q66" s="124">
        <f>VLOOKUP($N$5&amp;J66,计算台账!$A:$G,7,0)</f>
        <v>0</v>
      </c>
      <c r="R66" s="124">
        <v>0</v>
      </c>
      <c r="S66" s="124">
        <v>0</v>
      </c>
      <c r="T66" s="114"/>
    </row>
    <row r="67" s="113" customFormat="1" ht="25" customHeight="1" spans="1:20">
      <c r="A67" s="119" t="s">
        <v>138</v>
      </c>
      <c r="B67" s="119" t="s">
        <v>21</v>
      </c>
      <c r="C67" s="119" t="s">
        <v>21</v>
      </c>
      <c r="D67" s="119" t="s">
        <v>21</v>
      </c>
      <c r="E67" s="119" t="s">
        <v>21</v>
      </c>
      <c r="F67" s="119" t="s">
        <v>21</v>
      </c>
      <c r="G67" s="119" t="s">
        <v>21</v>
      </c>
      <c r="H67" s="123" t="s">
        <v>51</v>
      </c>
      <c r="I67" s="123" t="s">
        <v>21</v>
      </c>
      <c r="J67" s="123">
        <v>25</v>
      </c>
      <c r="K67" s="123" t="s">
        <v>21</v>
      </c>
      <c r="L67" s="126">
        <f>VLOOKUP($N$5&amp;J67,计算台账!$A:$G,4,0)</f>
        <v>0</v>
      </c>
      <c r="M67" s="126">
        <f>VLOOKUP($N$5&amp;J67,计算台账!$A:$G,5,0)</f>
        <v>0</v>
      </c>
      <c r="N67" s="126">
        <v>0</v>
      </c>
      <c r="O67" s="126">
        <v>0</v>
      </c>
      <c r="P67" s="124">
        <f>VLOOKUP($N$5&amp;J67,计算台账!$A:$G,6,0)</f>
        <v>0</v>
      </c>
      <c r="Q67" s="124">
        <f>VLOOKUP($N$5&amp;J67,计算台账!$A:$G,7,0)</f>
        <v>0</v>
      </c>
      <c r="R67" s="126">
        <v>0</v>
      </c>
      <c r="S67" s="126">
        <v>0</v>
      </c>
      <c r="T67" s="114"/>
    </row>
    <row r="68" s="113" customFormat="1" ht="25" customHeight="1" spans="1:20">
      <c r="A68" s="119" t="s">
        <v>139</v>
      </c>
      <c r="B68" s="119" t="s">
        <v>21</v>
      </c>
      <c r="C68" s="119" t="s">
        <v>21</v>
      </c>
      <c r="D68" s="119" t="s">
        <v>21</v>
      </c>
      <c r="E68" s="119" t="s">
        <v>21</v>
      </c>
      <c r="F68" s="119" t="s">
        <v>21</v>
      </c>
      <c r="G68" s="119" t="s">
        <v>21</v>
      </c>
      <c r="H68" s="123" t="s">
        <v>51</v>
      </c>
      <c r="I68" s="123" t="s">
        <v>21</v>
      </c>
      <c r="J68" s="123">
        <v>26</v>
      </c>
      <c r="K68" s="123" t="s">
        <v>21</v>
      </c>
      <c r="L68" s="126">
        <f>VLOOKUP($N$5&amp;J68,计算台账!$A:$G,4,0)</f>
        <v>0</v>
      </c>
      <c r="M68" s="126">
        <f>VLOOKUP($N$5&amp;J68,计算台账!$A:$G,5,0)</f>
        <v>0</v>
      </c>
      <c r="N68" s="126">
        <v>0</v>
      </c>
      <c r="O68" s="126">
        <v>0</v>
      </c>
      <c r="P68" s="124">
        <f>VLOOKUP($N$5&amp;J68,计算台账!$A:$G,6,0)</f>
        <v>0</v>
      </c>
      <c r="Q68" s="124">
        <f>VLOOKUP($N$5&amp;J68,计算台账!$A:$G,7,0)</f>
        <v>0</v>
      </c>
      <c r="R68" s="126">
        <v>0</v>
      </c>
      <c r="S68" s="126">
        <v>0</v>
      </c>
      <c r="T68" s="114"/>
    </row>
    <row r="69" s="113" customFormat="1" ht="25" customHeight="1" spans="1:20">
      <c r="A69" s="119" t="s">
        <v>140</v>
      </c>
      <c r="B69" s="119" t="s">
        <v>21</v>
      </c>
      <c r="C69" s="119" t="s">
        <v>21</v>
      </c>
      <c r="D69" s="119" t="s">
        <v>21</v>
      </c>
      <c r="E69" s="119" t="s">
        <v>21</v>
      </c>
      <c r="F69" s="119" t="s">
        <v>21</v>
      </c>
      <c r="G69" s="119" t="s">
        <v>21</v>
      </c>
      <c r="H69" s="123" t="s">
        <v>51</v>
      </c>
      <c r="I69" s="123" t="s">
        <v>21</v>
      </c>
      <c r="J69" s="123">
        <v>27</v>
      </c>
      <c r="K69" s="123" t="s">
        <v>21</v>
      </c>
      <c r="L69" s="126">
        <f>VLOOKUP($N$5&amp;J69,计算台账!$A:$G,4,0)</f>
        <v>0</v>
      </c>
      <c r="M69" s="126">
        <f>VLOOKUP($N$5&amp;J69,计算台账!$A:$G,5,0)</f>
        <v>0</v>
      </c>
      <c r="N69" s="126">
        <v>0</v>
      </c>
      <c r="O69" s="126">
        <v>0</v>
      </c>
      <c r="P69" s="124">
        <f>VLOOKUP($N$5&amp;J69,计算台账!$A:$G,6,0)</f>
        <v>0</v>
      </c>
      <c r="Q69" s="124">
        <f>VLOOKUP($N$5&amp;J69,计算台账!$A:$G,7,0)</f>
        <v>0</v>
      </c>
      <c r="R69" s="126">
        <v>0</v>
      </c>
      <c r="S69" s="126">
        <v>0</v>
      </c>
      <c r="T69" s="114"/>
    </row>
    <row r="70" s="113" customFormat="1" ht="25" customHeight="1" spans="1:19">
      <c r="A70" s="113" t="s">
        <v>141</v>
      </c>
      <c r="C70" s="113" t="s">
        <v>21</v>
      </c>
      <c r="G70" s="137" t="s">
        <v>142</v>
      </c>
      <c r="H70" s="137" t="s">
        <v>21</v>
      </c>
      <c r="I70" s="113" t="s">
        <v>21</v>
      </c>
      <c r="L70" s="127" t="s">
        <v>143</v>
      </c>
      <c r="M70" s="113" t="s">
        <v>21</v>
      </c>
      <c r="O70" s="127" t="s">
        <v>144</v>
      </c>
      <c r="P70" s="113" t="s">
        <v>21</v>
      </c>
      <c r="R70" s="127" t="s">
        <v>145</v>
      </c>
      <c r="S70" s="113" t="s">
        <v>21</v>
      </c>
    </row>
    <row r="71" s="113" customFormat="1" ht="25" customHeight="1" spans="1:2">
      <c r="A71" s="113" t="s">
        <v>146</v>
      </c>
      <c r="B71" s="113" t="s">
        <v>147</v>
      </c>
    </row>
    <row r="72" s="113" customFormat="1" ht="25" customHeight="1" spans="2:2">
      <c r="B72" s="113" t="s">
        <v>148</v>
      </c>
    </row>
    <row r="73" s="113" customFormat="1" ht="25" customHeight="1" spans="2:2">
      <c r="B73" s="113" t="s">
        <v>149</v>
      </c>
    </row>
    <row r="74" s="113" customFormat="1" ht="25" customHeight="1" spans="2:2">
      <c r="B74" s="113" t="s">
        <v>150</v>
      </c>
    </row>
    <row r="75" s="113" customFormat="1" ht="37.5" customHeight="1" spans="2:2">
      <c r="B75" s="113" t="s">
        <v>151</v>
      </c>
    </row>
    <row r="76" s="113" customFormat="1" ht="25" customHeight="1" spans="2:2">
      <c r="B76" s="113" t="s">
        <v>152</v>
      </c>
    </row>
    <row r="77" s="113" customFormat="1" ht="25" customHeight="1" spans="2:2">
      <c r="B77" s="113" t="s">
        <v>153</v>
      </c>
    </row>
    <row r="78" s="113" customFormat="1" ht="25" customHeight="1" spans="2:2">
      <c r="B78" s="113" t="s">
        <v>154</v>
      </c>
    </row>
    <row r="79" s="113" customFormat="1" ht="25" customHeight="1" spans="2:2">
      <c r="B79" s="113" t="s">
        <v>155</v>
      </c>
    </row>
    <row r="80" s="113" customFormat="1" ht="25" customHeight="1" spans="1:1">
      <c r="A80" s="113" t="s">
        <v>156</v>
      </c>
    </row>
    <row r="81" s="113" customFormat="1" ht="25" customHeight="1" spans="1:1">
      <c r="A81" s="113" t="s">
        <v>157</v>
      </c>
    </row>
    <row r="82" s="113" customFormat="1" ht="25" customHeight="1" spans="1:1">
      <c r="A82" s="113" t="s">
        <v>158</v>
      </c>
    </row>
    <row r="83" s="113" customFormat="1" ht="37.5" customHeight="1" spans="1:1">
      <c r="A83" s="113" t="s">
        <v>159</v>
      </c>
    </row>
  </sheetData>
  <sheetProtection formatCells="0" formatColumns="0" formatRows="0" insertRows="0" insertColumns="0" insertHyperlinks="0" deleteColumns="0" deleteRows="0" sort="0" autoFilter="0" pivotTables="0"/>
  <mergeCells count="243">
    <mergeCell ref="A1:S1"/>
    <mergeCell ref="R2:S2"/>
    <mergeCell ref="R3:S3"/>
    <mergeCell ref="A4:C4"/>
    <mergeCell ref="D4:G4"/>
    <mergeCell ref="R4:S4"/>
    <mergeCell ref="A5:C5"/>
    <mergeCell ref="D5:I5"/>
    <mergeCell ref="R5:S5"/>
    <mergeCell ref="A6:S6"/>
    <mergeCell ref="L7:O7"/>
    <mergeCell ref="P7:S7"/>
    <mergeCell ref="L8:M8"/>
    <mergeCell ref="N8:O8"/>
    <mergeCell ref="P8:Q8"/>
    <mergeCell ref="R8:S8"/>
    <mergeCell ref="A9:G9"/>
    <mergeCell ref="H9:I9"/>
    <mergeCell ref="J9:K9"/>
    <mergeCell ref="L9:M9"/>
    <mergeCell ref="N9:O9"/>
    <mergeCell ref="P9:Q9"/>
    <mergeCell ref="R9:S9"/>
    <mergeCell ref="A10:G10"/>
    <mergeCell ref="H10:I10"/>
    <mergeCell ref="J10:K10"/>
    <mergeCell ref="L10:M10"/>
    <mergeCell ref="N10:O10"/>
    <mergeCell ref="P10:Q10"/>
    <mergeCell ref="R10:S10"/>
    <mergeCell ref="A11:G11"/>
    <mergeCell ref="H11:I11"/>
    <mergeCell ref="J11:K11"/>
    <mergeCell ref="L11:M11"/>
    <mergeCell ref="N11:O11"/>
    <mergeCell ref="P11:Q11"/>
    <mergeCell ref="R11:S11"/>
    <mergeCell ref="A12:G12"/>
    <mergeCell ref="H12:I12"/>
    <mergeCell ref="J12:K12"/>
    <mergeCell ref="L12:M12"/>
    <mergeCell ref="N12:O12"/>
    <mergeCell ref="P12:Q12"/>
    <mergeCell ref="R12:S12"/>
    <mergeCell ref="A13:G13"/>
    <mergeCell ref="H13:I13"/>
    <mergeCell ref="J13:K13"/>
    <mergeCell ref="L13:M13"/>
    <mergeCell ref="N13:O13"/>
    <mergeCell ref="P13:Q13"/>
    <mergeCell ref="R13:S13"/>
    <mergeCell ref="A14:G14"/>
    <mergeCell ref="H14:I14"/>
    <mergeCell ref="J14:K14"/>
    <mergeCell ref="L14:M14"/>
    <mergeCell ref="N14:O14"/>
    <mergeCell ref="P14:Q14"/>
    <mergeCell ref="R14:S14"/>
    <mergeCell ref="A15:G15"/>
    <mergeCell ref="H15:I15"/>
    <mergeCell ref="J15:K15"/>
    <mergeCell ref="L15:M15"/>
    <mergeCell ref="N15:O15"/>
    <mergeCell ref="P15:Q15"/>
    <mergeCell ref="R15:S15"/>
    <mergeCell ref="A16:S16"/>
    <mergeCell ref="P17:S17"/>
    <mergeCell ref="P18:S18"/>
    <mergeCell ref="L19:M19"/>
    <mergeCell ref="N19:O19"/>
    <mergeCell ref="P19:Q19"/>
    <mergeCell ref="R19:S19"/>
    <mergeCell ref="A21:G21"/>
    <mergeCell ref="H21:I21"/>
    <mergeCell ref="J21:K21"/>
    <mergeCell ref="A22:G22"/>
    <mergeCell ref="H22:I22"/>
    <mergeCell ref="J22:K22"/>
    <mergeCell ref="A23:G23"/>
    <mergeCell ref="H23:I23"/>
    <mergeCell ref="J23:K23"/>
    <mergeCell ref="A24:G24"/>
    <mergeCell ref="H24:I24"/>
    <mergeCell ref="J24:K24"/>
    <mergeCell ref="A25:G25"/>
    <mergeCell ref="H25:I25"/>
    <mergeCell ref="J25:K25"/>
    <mergeCell ref="A26:G26"/>
    <mergeCell ref="H26:I26"/>
    <mergeCell ref="J26:K26"/>
    <mergeCell ref="A27:G27"/>
    <mergeCell ref="H27:I27"/>
    <mergeCell ref="J27:K27"/>
    <mergeCell ref="A28:G28"/>
    <mergeCell ref="H28:I28"/>
    <mergeCell ref="J28:K28"/>
    <mergeCell ref="A29:G29"/>
    <mergeCell ref="H29:I29"/>
    <mergeCell ref="J29:K29"/>
    <mergeCell ref="A30:G30"/>
    <mergeCell ref="H30:I30"/>
    <mergeCell ref="J30:K30"/>
    <mergeCell ref="A31:G31"/>
    <mergeCell ref="H31:I31"/>
    <mergeCell ref="J31:K31"/>
    <mergeCell ref="A32:G32"/>
    <mergeCell ref="H32:I32"/>
    <mergeCell ref="J32:K32"/>
    <mergeCell ref="A33:G33"/>
    <mergeCell ref="H33:I33"/>
    <mergeCell ref="J33:K33"/>
    <mergeCell ref="A34:G34"/>
    <mergeCell ref="H34:I34"/>
    <mergeCell ref="J34:K34"/>
    <mergeCell ref="A35:G35"/>
    <mergeCell ref="H35:I35"/>
    <mergeCell ref="J35:K35"/>
    <mergeCell ref="A36:G36"/>
    <mergeCell ref="H36:I36"/>
    <mergeCell ref="J36:K36"/>
    <mergeCell ref="A37:G37"/>
    <mergeCell ref="H37:I37"/>
    <mergeCell ref="J37:K37"/>
    <mergeCell ref="A38:G38"/>
    <mergeCell ref="H38:I38"/>
    <mergeCell ref="J38:K38"/>
    <mergeCell ref="A39:G39"/>
    <mergeCell ref="H39:I39"/>
    <mergeCell ref="J39:K39"/>
    <mergeCell ref="A40:G40"/>
    <mergeCell ref="H40:I40"/>
    <mergeCell ref="J40:K40"/>
    <mergeCell ref="A41:G41"/>
    <mergeCell ref="H41:I41"/>
    <mergeCell ref="J41:K41"/>
    <mergeCell ref="A42:G42"/>
    <mergeCell ref="H42:I42"/>
    <mergeCell ref="J42:K42"/>
    <mergeCell ref="A43:G43"/>
    <mergeCell ref="H43:I43"/>
    <mergeCell ref="J43:K43"/>
    <mergeCell ref="A44:G44"/>
    <mergeCell ref="H44:I44"/>
    <mergeCell ref="J44:K44"/>
    <mergeCell ref="A45:G45"/>
    <mergeCell ref="H45:I45"/>
    <mergeCell ref="J45:K45"/>
    <mergeCell ref="A46:G46"/>
    <mergeCell ref="H46:I46"/>
    <mergeCell ref="J46:K46"/>
    <mergeCell ref="A47:G47"/>
    <mergeCell ref="H47:I47"/>
    <mergeCell ref="J47:K47"/>
    <mergeCell ref="A48:G48"/>
    <mergeCell ref="H48:I48"/>
    <mergeCell ref="J48:K48"/>
    <mergeCell ref="A49:G49"/>
    <mergeCell ref="H49:I49"/>
    <mergeCell ref="J49:K49"/>
    <mergeCell ref="A50:G50"/>
    <mergeCell ref="H50:I50"/>
    <mergeCell ref="J50:K50"/>
    <mergeCell ref="A51:G51"/>
    <mergeCell ref="H51:I51"/>
    <mergeCell ref="J51:K51"/>
    <mergeCell ref="A52:G52"/>
    <mergeCell ref="H52:I52"/>
    <mergeCell ref="J52:K52"/>
    <mergeCell ref="A53:G53"/>
    <mergeCell ref="H53:I53"/>
    <mergeCell ref="J53:K53"/>
    <mergeCell ref="A54:G54"/>
    <mergeCell ref="H54:I54"/>
    <mergeCell ref="J54:K54"/>
    <mergeCell ref="A55:G55"/>
    <mergeCell ref="H55:I55"/>
    <mergeCell ref="J55:K55"/>
    <mergeCell ref="A56:G56"/>
    <mergeCell ref="H56:I56"/>
    <mergeCell ref="J56:K56"/>
    <mergeCell ref="A57:G57"/>
    <mergeCell ref="H57:I57"/>
    <mergeCell ref="J57:K57"/>
    <mergeCell ref="A58:G58"/>
    <mergeCell ref="H58:I58"/>
    <mergeCell ref="J58:K58"/>
    <mergeCell ref="A59:G59"/>
    <mergeCell ref="H59:I59"/>
    <mergeCell ref="J59:K59"/>
    <mergeCell ref="A60:G60"/>
    <mergeCell ref="H60:I60"/>
    <mergeCell ref="J60:K60"/>
    <mergeCell ref="A61:G61"/>
    <mergeCell ref="H61:I61"/>
    <mergeCell ref="J61:K61"/>
    <mergeCell ref="A62:G62"/>
    <mergeCell ref="H62:I62"/>
    <mergeCell ref="J62:K62"/>
    <mergeCell ref="A63:G63"/>
    <mergeCell ref="H63:I63"/>
    <mergeCell ref="J63:K63"/>
    <mergeCell ref="A64:G64"/>
    <mergeCell ref="H64:I64"/>
    <mergeCell ref="J64:K64"/>
    <mergeCell ref="A65:G65"/>
    <mergeCell ref="H65:I65"/>
    <mergeCell ref="J65:K65"/>
    <mergeCell ref="A66:G66"/>
    <mergeCell ref="H66:I66"/>
    <mergeCell ref="J66:K66"/>
    <mergeCell ref="A67:G67"/>
    <mergeCell ref="H67:I67"/>
    <mergeCell ref="J67:K67"/>
    <mergeCell ref="A68:G68"/>
    <mergeCell ref="H68:I68"/>
    <mergeCell ref="J68:K68"/>
    <mergeCell ref="A69:G69"/>
    <mergeCell ref="H69:I69"/>
    <mergeCell ref="J69:K69"/>
    <mergeCell ref="A70:B70"/>
    <mergeCell ref="C70:E70"/>
    <mergeCell ref="G70:H70"/>
    <mergeCell ref="I70:J70"/>
    <mergeCell ref="B71:N71"/>
    <mergeCell ref="B72:S72"/>
    <mergeCell ref="B73:S73"/>
    <mergeCell ref="B74:S74"/>
    <mergeCell ref="B75:S75"/>
    <mergeCell ref="B76:S76"/>
    <mergeCell ref="B77:I77"/>
    <mergeCell ref="B78:D78"/>
    <mergeCell ref="B79:H79"/>
    <mergeCell ref="A80:S80"/>
    <mergeCell ref="A81:S81"/>
    <mergeCell ref="A82:S82"/>
    <mergeCell ref="A83:S83"/>
    <mergeCell ref="A7:G8"/>
    <mergeCell ref="H7:I8"/>
    <mergeCell ref="J7:K8"/>
    <mergeCell ref="A17:G20"/>
    <mergeCell ref="H17:I20"/>
    <mergeCell ref="J17:K20"/>
    <mergeCell ref="L17:O18"/>
  </mergeCells>
  <dataValidations count="1">
    <dataValidation type="list" allowBlank="1" showInputMessage="1" showErrorMessage="1" sqref="N5">
      <formula1>计算台账!$C$3:$C$14</formula1>
    </dataValidation>
  </dataValidations>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590"/>
  <sheetViews>
    <sheetView topLeftCell="O1" workbookViewId="0">
      <pane ySplit="2" topLeftCell="A15" activePane="bottomLeft" state="frozen"/>
      <selection/>
      <selection pane="bottomLeft" activeCell="D15" sqref="D15"/>
    </sheetView>
  </sheetViews>
  <sheetFormatPr defaultColWidth="9" defaultRowHeight="14.25"/>
  <cols>
    <col min="1" max="3" width="13.625" style="103" customWidth="1"/>
    <col min="4" max="14" width="11.0916666666667" style="104" customWidth="1"/>
    <col min="15" max="16384" width="9" style="104"/>
  </cols>
  <sheetData>
    <row r="1" ht="35" customHeight="1" spans="1:14">
      <c r="A1" s="105" t="s">
        <v>160</v>
      </c>
      <c r="B1" s="103" t="s">
        <v>161</v>
      </c>
      <c r="C1" s="106" t="s">
        <v>162</v>
      </c>
      <c r="D1" s="63" t="s">
        <v>163</v>
      </c>
      <c r="E1" s="63"/>
      <c r="F1" s="63"/>
      <c r="G1" s="63"/>
      <c r="H1" s="63" t="s">
        <v>164</v>
      </c>
      <c r="I1" s="63"/>
      <c r="J1" s="63"/>
      <c r="K1" s="63"/>
      <c r="L1" s="63" t="s">
        <v>165</v>
      </c>
      <c r="M1" s="63"/>
      <c r="N1" s="63" t="s">
        <v>166</v>
      </c>
    </row>
    <row r="2" s="103" customFormat="1" ht="28.5" spans="1:14">
      <c r="A2" s="105"/>
      <c r="B2" s="103"/>
      <c r="C2" s="107"/>
      <c r="D2" s="108" t="s">
        <v>167</v>
      </c>
      <c r="E2" s="108" t="s">
        <v>168</v>
      </c>
      <c r="F2" s="108" t="s">
        <v>169</v>
      </c>
      <c r="G2" s="108" t="s">
        <v>170</v>
      </c>
      <c r="H2" s="108" t="s">
        <v>167</v>
      </c>
      <c r="I2" s="111" t="s">
        <v>168</v>
      </c>
      <c r="J2" s="108" t="s">
        <v>169</v>
      </c>
      <c r="K2" s="111" t="s">
        <v>170</v>
      </c>
      <c r="L2" s="108" t="s">
        <v>171</v>
      </c>
      <c r="M2" s="111" t="s">
        <v>172</v>
      </c>
      <c r="N2" s="108" t="s">
        <v>173</v>
      </c>
    </row>
    <row r="3" spans="3:14">
      <c r="C3" s="63">
        <v>1</v>
      </c>
      <c r="D3" s="109">
        <f>ROUND(过录台账!B10/1000,0)</f>
        <v>0</v>
      </c>
      <c r="E3" s="109">
        <f>ROUND(IF(过录台账!D10="",过录台账!C10,过录台账!D10)/1000,0)</f>
        <v>0</v>
      </c>
      <c r="F3" s="109">
        <f>ROUND(过录台账!B17/1000,0)</f>
        <v>0</v>
      </c>
      <c r="G3" s="109">
        <f>ROUND(IF(过录台账!D17="",过录台账!C17,过录台账!D17)/1000,0)</f>
        <v>0</v>
      </c>
      <c r="H3" s="109">
        <f>ROUND(SUMIFS('1月'!G:G,'1月'!L:L,"线上平台")/1000,0)</f>
        <v>0</v>
      </c>
      <c r="I3" s="109">
        <f t="shared" ref="I3:M3" si="0">H3</f>
        <v>0</v>
      </c>
      <c r="J3" s="109">
        <f>ROUND(SUMIFS('1月'!G:G,'1月'!L:L,"线上平台",'1月'!K:K,"零售")/1000,0)</f>
        <v>0</v>
      </c>
      <c r="K3" s="109">
        <f t="shared" si="0"/>
        <v>0</v>
      </c>
      <c r="L3" s="109">
        <f>ROUND(SUM('1月'!B:B)/1000,0)</f>
        <v>0</v>
      </c>
      <c r="M3" s="109">
        <f t="shared" si="0"/>
        <v>0</v>
      </c>
      <c r="N3" s="109">
        <f>ROUND(SUM('1月'!N:N)/1000,0)</f>
        <v>0</v>
      </c>
    </row>
    <row r="4" spans="3:14">
      <c r="C4" s="63">
        <v>2</v>
      </c>
      <c r="D4" s="109">
        <f>ROUND(过录台账!F10/1000,0)</f>
        <v>0</v>
      </c>
      <c r="E4" s="109">
        <f>ROUND(IF(过录台账!H10="",过录台账!G10,过录台账!H10)/1000,0)</f>
        <v>0</v>
      </c>
      <c r="F4" s="109">
        <f>ROUND(过录台账!F17/1000,0)</f>
        <v>0</v>
      </c>
      <c r="G4" s="109">
        <f>ROUND(IF(过录台账!H17="",过录台账!G17,过录台账!H17)/1000,0)</f>
        <v>0</v>
      </c>
      <c r="H4" s="109">
        <f>ROUND(SUMIFS('2月'!G:G,'2月'!L:L,"线上平台")/1000,0)</f>
        <v>0</v>
      </c>
      <c r="I4" s="109">
        <f t="shared" ref="I4:M4" si="1">I3+H4</f>
        <v>0</v>
      </c>
      <c r="J4" s="109">
        <f>ROUND(SUMIFS('2月'!G:G,'2月'!L:L,"线上平台",'2月'!K:K,"零售")/1000,0)</f>
        <v>0</v>
      </c>
      <c r="K4" s="109">
        <f t="shared" si="1"/>
        <v>0</v>
      </c>
      <c r="L4" s="109">
        <f>ROUND(SUM('2月'!B:B)/1000,0)</f>
        <v>0</v>
      </c>
      <c r="M4" s="109">
        <f t="shared" si="1"/>
        <v>0</v>
      </c>
      <c r="N4" s="109">
        <f>ROUND(SUM('2月'!N:N)/1000,0)</f>
        <v>0</v>
      </c>
    </row>
    <row r="5" spans="3:14">
      <c r="C5" s="63">
        <v>3</v>
      </c>
      <c r="D5" s="109">
        <f>ROUND(过录台账!J10/1000,0)</f>
        <v>0</v>
      </c>
      <c r="E5" s="109">
        <f>ROUND(IF(过录台账!L10="",过录台账!K10,过录台账!L10)/1000,0)</f>
        <v>0</v>
      </c>
      <c r="F5" s="109">
        <f>ROUND(过录台账!J17/1000,0)</f>
        <v>0</v>
      </c>
      <c r="G5" s="109">
        <f>ROUND(IF(过录台账!L17="",过录台账!K17,过录台账!L17)/1000,0)</f>
        <v>0</v>
      </c>
      <c r="H5" s="109">
        <f>ROUND(SUMIFS('3月'!G:G,'3月'!L:L,"线上平台")/1000,0)</f>
        <v>0</v>
      </c>
      <c r="I5" s="109">
        <f>I4+H5</f>
        <v>0</v>
      </c>
      <c r="J5" s="109">
        <f>ROUND(SUMIFS('3月'!G:G,'3月'!L:L,"线上平台",'3月'!K:K,"零售")/1000,0)</f>
        <v>0</v>
      </c>
      <c r="K5" s="109">
        <f t="shared" ref="K4:K14" si="2">K4+J5</f>
        <v>0</v>
      </c>
      <c r="L5" s="109">
        <f>ROUND(SUM('3月'!B:B)/1000,0)</f>
        <v>0</v>
      </c>
      <c r="M5" s="109">
        <f t="shared" ref="M5:M14" si="3">M4+L5</f>
        <v>0</v>
      </c>
      <c r="N5" s="109">
        <f>ROUND(SUM('3月'!N:N)/1000,0)</f>
        <v>0</v>
      </c>
    </row>
    <row r="6" spans="3:14">
      <c r="C6" s="63">
        <v>4</v>
      </c>
      <c r="D6" s="109">
        <f>ROUND(过录台账!N10/1000,0)</f>
        <v>0</v>
      </c>
      <c r="E6" s="109">
        <f>ROUND(IF(过录台账!P10="",过录台账!O10,过录台账!P10)/1000,0)</f>
        <v>0</v>
      </c>
      <c r="F6" s="109">
        <f>ROUND(过录台账!N17/1000,0)</f>
        <v>0</v>
      </c>
      <c r="G6" s="109">
        <f>ROUND(IF(过录台账!P17="",过录台账!O17,过录台账!P17)/1000,0)</f>
        <v>0</v>
      </c>
      <c r="H6" s="109">
        <f>ROUND(SUMIFS('4月'!G:G,'4月'!L:L,"线上平台")/1000,0)</f>
        <v>0</v>
      </c>
      <c r="I6" s="109">
        <f t="shared" ref="I5:I14" si="4">I5+H6</f>
        <v>0</v>
      </c>
      <c r="J6" s="109">
        <f>ROUND(SUMIFS('4月'!G:G,'4月'!L:L,"线上平台",'4月'!K:K,"零售")/1000,0)</f>
        <v>0</v>
      </c>
      <c r="K6" s="109">
        <f t="shared" si="2"/>
        <v>0</v>
      </c>
      <c r="L6" s="109">
        <f>ROUND(SUM('4月'!B:B)/1000,0)</f>
        <v>0</v>
      </c>
      <c r="M6" s="109">
        <f t="shared" si="3"/>
        <v>0</v>
      </c>
      <c r="N6" s="109">
        <f>ROUND(SUM('4月'!N:N)/1000,0)</f>
        <v>0</v>
      </c>
    </row>
    <row r="7" spans="3:14">
      <c r="C7" s="63">
        <v>5</v>
      </c>
      <c r="D7" s="109">
        <f>ROUND(过录台账!R10/1000,0)</f>
        <v>0</v>
      </c>
      <c r="E7" s="109">
        <f>ROUND(IF(过录台账!T10="",过录台账!S10,过录台账!T10)/1000,0)</f>
        <v>0</v>
      </c>
      <c r="F7" s="109">
        <f>ROUND(过录台账!R17/1000,0)</f>
        <v>0</v>
      </c>
      <c r="G7" s="109">
        <f>ROUND(IF(过录台账!T17="",过录台账!S17,过录台账!T17)/1000,0)</f>
        <v>0</v>
      </c>
      <c r="H7" s="109">
        <f>ROUND(SUMIFS('5月'!G:G,'5月'!L:L,"线上平台")/1000,0)</f>
        <v>0</v>
      </c>
      <c r="I7" s="109">
        <f t="shared" si="4"/>
        <v>0</v>
      </c>
      <c r="J7" s="109">
        <f>ROUND(SUMIFS('5月'!G:G,'5月'!L:L,"线上平台",'5月'!K:K,"零售")/1000,0)</f>
        <v>0</v>
      </c>
      <c r="K7" s="109">
        <f t="shared" si="2"/>
        <v>0</v>
      </c>
      <c r="L7" s="109">
        <f>ROUND(SUM('5月'!B:B)/1000,0)</f>
        <v>0</v>
      </c>
      <c r="M7" s="109">
        <f t="shared" si="3"/>
        <v>0</v>
      </c>
      <c r="N7" s="109">
        <f>ROUND(SUM('5月'!N:N)/1000,0)</f>
        <v>0</v>
      </c>
    </row>
    <row r="8" spans="3:14">
      <c r="C8" s="63">
        <v>6</v>
      </c>
      <c r="D8" s="109">
        <f>ROUND(过录台账!V10/1000,0)</f>
        <v>0</v>
      </c>
      <c r="E8" s="109">
        <f>ROUND(IF(过录台账!X10="",过录台账!W10,过录台账!X10)/1000,0)</f>
        <v>0</v>
      </c>
      <c r="F8" s="109">
        <f>ROUND(过录台账!V17/1000,0)</f>
        <v>0</v>
      </c>
      <c r="G8" s="109">
        <f>ROUND(IF(过录台账!X17="",过录台账!W17,过录台账!X17)/1000,0)</f>
        <v>0</v>
      </c>
      <c r="H8" s="109">
        <f>ROUND(SUMIFS('6月'!G:G,'6月'!L:L,"线上平台")/1000,0)</f>
        <v>0</v>
      </c>
      <c r="I8" s="109">
        <f t="shared" si="4"/>
        <v>0</v>
      </c>
      <c r="J8" s="109">
        <f>ROUND(SUMIFS('6月'!G:G,'6月'!L:L,"线上平台",'6月'!K:K,"零售")/1000,0)</f>
        <v>0</v>
      </c>
      <c r="K8" s="109">
        <f t="shared" si="2"/>
        <v>0</v>
      </c>
      <c r="L8" s="109">
        <f>ROUND(SUM('6月'!B:B)/1000,0)</f>
        <v>0</v>
      </c>
      <c r="M8" s="109">
        <f t="shared" si="3"/>
        <v>0</v>
      </c>
      <c r="N8" s="109">
        <f>ROUND(SUM('6月'!N:N)/1000,0)</f>
        <v>0</v>
      </c>
    </row>
    <row r="9" spans="3:14">
      <c r="C9" s="63">
        <v>7</v>
      </c>
      <c r="D9" s="109">
        <f>ROUND(过录台账!Z10/1000,0)</f>
        <v>0</v>
      </c>
      <c r="E9" s="109">
        <f>ROUND(IF(过录台账!AB10="",过录台账!AA10,过录台账!AB10)/1000,0)</f>
        <v>0</v>
      </c>
      <c r="F9" s="109">
        <f>ROUND(过录台账!Z17/1000,0)</f>
        <v>0</v>
      </c>
      <c r="G9" s="109">
        <f>ROUND(IF(过录台账!AB17="",过录台账!AA17,过录台账!AB17)/1000,0)</f>
        <v>0</v>
      </c>
      <c r="H9" s="109">
        <f>ROUND(SUMIFS('7月'!G:G,'7月'!L:L,"线上平台")/1000,0)</f>
        <v>0</v>
      </c>
      <c r="I9" s="109">
        <f t="shared" si="4"/>
        <v>0</v>
      </c>
      <c r="J9" s="109">
        <f>ROUND(SUMIFS('7月'!G:G,'7月'!L:L,"线上平台",'7月'!K:K,"零售")/1000,0)</f>
        <v>0</v>
      </c>
      <c r="K9" s="109">
        <f t="shared" si="2"/>
        <v>0</v>
      </c>
      <c r="L9" s="109">
        <f>ROUND(SUM('7月'!B:B)/1000,0)</f>
        <v>0</v>
      </c>
      <c r="M9" s="109">
        <f t="shared" si="3"/>
        <v>0</v>
      </c>
      <c r="N9" s="109">
        <f>ROUND(SUM('7月'!N:N)/1000,0)</f>
        <v>0</v>
      </c>
    </row>
    <row r="10" spans="3:14">
      <c r="C10" s="63">
        <v>8</v>
      </c>
      <c r="D10" s="109">
        <f>ROUND(过录台账!AD10/1000,0)</f>
        <v>0</v>
      </c>
      <c r="E10" s="109">
        <f>ROUND(IF(过录台账!AF10="",过录台账!AE10,过录台账!AF10)/1000,0)</f>
        <v>0</v>
      </c>
      <c r="F10" s="109">
        <f>ROUND(过录台账!AD17/1000,0)</f>
        <v>0</v>
      </c>
      <c r="G10" s="109">
        <f>ROUND(IF(过录台账!AF17="",过录台账!AE17,过录台账!AF17)/1000,0)</f>
        <v>0</v>
      </c>
      <c r="H10" s="109">
        <f>ROUND(SUMIFS('8月'!G:G,'8月'!L:L,"线上平台")/1000,0)</f>
        <v>0</v>
      </c>
      <c r="I10" s="109">
        <f t="shared" si="4"/>
        <v>0</v>
      </c>
      <c r="J10" s="109">
        <f>ROUND(SUMIFS('8月'!G:G,'8月'!L:L,"线上平台",'8月'!K:K,"零售")/1000,0)</f>
        <v>0</v>
      </c>
      <c r="K10" s="109">
        <f t="shared" si="2"/>
        <v>0</v>
      </c>
      <c r="L10" s="109">
        <f>ROUND(SUM('8月'!B:B)/1000,0)</f>
        <v>0</v>
      </c>
      <c r="M10" s="109">
        <f t="shared" si="3"/>
        <v>0</v>
      </c>
      <c r="N10" s="109">
        <f>ROUND(SUM('8月'!N:N)/1000,0)</f>
        <v>0</v>
      </c>
    </row>
    <row r="11" spans="3:14">
      <c r="C11" s="63">
        <v>9</v>
      </c>
      <c r="D11" s="109">
        <f>ROUND(过录台账!AH10/1000,0)</f>
        <v>0</v>
      </c>
      <c r="E11" s="109">
        <f>ROUND(IF(过录台账!AJ10="",过录台账!AI10,过录台账!AJ10)/1000,0)</f>
        <v>0</v>
      </c>
      <c r="F11" s="109">
        <f>ROUND(过录台账!AH17/1000,0)</f>
        <v>0</v>
      </c>
      <c r="G11" s="109">
        <f>ROUND(IF(过录台账!AJ17="",过录台账!AI17,过录台账!AJ17)/1000,0)</f>
        <v>0</v>
      </c>
      <c r="H11" s="109">
        <f>ROUND(SUMIFS('9月'!G:G,'9月'!L:L,"线上平台")/1000,0)</f>
        <v>0</v>
      </c>
      <c r="I11" s="109">
        <f t="shared" si="4"/>
        <v>0</v>
      </c>
      <c r="J11" s="109">
        <f>ROUND(SUMIFS('9月'!G:G,'9月'!L:L,"线上平台",'9月'!K:K,"零售")/1000,0)</f>
        <v>0</v>
      </c>
      <c r="K11" s="109">
        <f t="shared" si="2"/>
        <v>0</v>
      </c>
      <c r="L11" s="109">
        <f>ROUND(SUM('9月'!B:B)/1000,0)</f>
        <v>0</v>
      </c>
      <c r="M11" s="109">
        <f t="shared" si="3"/>
        <v>0</v>
      </c>
      <c r="N11" s="109">
        <f>ROUND(SUM('9月'!N:N)/1000,0)</f>
        <v>0</v>
      </c>
    </row>
    <row r="12" spans="3:14">
      <c r="C12" s="63">
        <v>10</v>
      </c>
      <c r="D12" s="109">
        <f>ROUND(过录台账!AL10/1000,0)</f>
        <v>0</v>
      </c>
      <c r="E12" s="109">
        <f>ROUND(IF(过录台账!AN10="",过录台账!AM10,过录台账!AN10)/1000,0)</f>
        <v>0</v>
      </c>
      <c r="F12" s="109">
        <f>ROUND(过录台账!AL17/1000,0)</f>
        <v>0</v>
      </c>
      <c r="G12" s="109">
        <f>ROUND(IF(过录台账!AN17="",过录台账!AM17,过录台账!AN17)/1000,0)</f>
        <v>0</v>
      </c>
      <c r="H12" s="109">
        <f>ROUND(SUMIFS('10月'!G:G,'10月'!L:L,"线上平台")/1000,0)</f>
        <v>0</v>
      </c>
      <c r="I12" s="109">
        <f t="shared" si="4"/>
        <v>0</v>
      </c>
      <c r="J12" s="109">
        <f>ROUND(SUMIFS('10月'!G:G,'10月'!L:L,"线上平台",'10月'!K:K,"零售")/1000,0)</f>
        <v>0</v>
      </c>
      <c r="K12" s="109">
        <f t="shared" si="2"/>
        <v>0</v>
      </c>
      <c r="L12" s="109">
        <f>ROUND(SUM('10月'!B:B)/1000,0)</f>
        <v>0</v>
      </c>
      <c r="M12" s="109">
        <f t="shared" si="3"/>
        <v>0</v>
      </c>
      <c r="N12" s="109">
        <f>ROUND(SUM('10月'!N:N)/1000,0)</f>
        <v>0</v>
      </c>
    </row>
    <row r="13" spans="3:14">
      <c r="C13" s="63">
        <v>11</v>
      </c>
      <c r="D13" s="109">
        <f>ROUND(过录台账!AP10/1000,0)</f>
        <v>0</v>
      </c>
      <c r="E13" s="109">
        <f>ROUND(IF(过录台账!AR10="",过录台账!AQ10,过录台账!AR10)/1000,0)</f>
        <v>0</v>
      </c>
      <c r="F13" s="109">
        <f>ROUND(过录台账!AP17/1000,0)</f>
        <v>0</v>
      </c>
      <c r="G13" s="109">
        <f>ROUND(IF(过录台账!AR17="",过录台账!AQ17,过录台账!AR17)/1000,0)</f>
        <v>0</v>
      </c>
      <c r="H13" s="109">
        <f>ROUND(SUMIFS('11月'!G:G,'11月'!L:L,"线上平台")/1000,0)</f>
        <v>0</v>
      </c>
      <c r="I13" s="109">
        <f t="shared" si="4"/>
        <v>0</v>
      </c>
      <c r="J13" s="109">
        <f>ROUND(SUMIFS('11月'!G:G,'11月'!L:L,"线上平台",'11月'!K:K,"零售")/1000,0)</f>
        <v>0</v>
      </c>
      <c r="K13" s="109">
        <f t="shared" si="2"/>
        <v>0</v>
      </c>
      <c r="L13" s="109">
        <f>ROUND(SUM('11月'!B:B)/1000,0)</f>
        <v>0</v>
      </c>
      <c r="M13" s="109">
        <f t="shared" si="3"/>
        <v>0</v>
      </c>
      <c r="N13" s="109">
        <f>ROUND(SUM('11月'!N:N)/1000,0)</f>
        <v>0</v>
      </c>
    </row>
    <row r="14" spans="3:14">
      <c r="C14" s="63">
        <v>12</v>
      </c>
      <c r="D14" s="109">
        <f>ROUND(过录台账!AT10/1000,0)</f>
        <v>0</v>
      </c>
      <c r="E14" s="109">
        <f>ROUND(IF(过录台账!AV10="",过录台账!AU10,过录台账!AV10)/1000,0)</f>
        <v>0</v>
      </c>
      <c r="F14" s="109">
        <f>ROUND(过录台账!AT17/1000,0)</f>
        <v>0</v>
      </c>
      <c r="G14" s="109">
        <f>ROUND(IF(过录台账!AV17="",过录台账!AU17,过录台账!AV17)/1000,0)</f>
        <v>0</v>
      </c>
      <c r="H14" s="109">
        <f>ROUND(SUMIFS('12月'!G:G,'12月'!L:L,"线上平台")/1000,0)</f>
        <v>0</v>
      </c>
      <c r="I14" s="109">
        <f t="shared" si="4"/>
        <v>0</v>
      </c>
      <c r="J14" s="109">
        <f>ROUND(SUMIFS('12月'!G:G,'12月'!L:L,"线上平台",'12月'!K:K,"零售")/1000,0)</f>
        <v>0</v>
      </c>
      <c r="K14" s="109">
        <f t="shared" si="2"/>
        <v>0</v>
      </c>
      <c r="L14" s="109">
        <f>ROUND(SUM('12月'!B:B)/1000,0)</f>
        <v>0</v>
      </c>
      <c r="M14" s="109">
        <f t="shared" si="3"/>
        <v>0</v>
      </c>
      <c r="N14" s="109">
        <f>ROUND(SUM('12月'!N:N)/1000,0)</f>
        <v>0</v>
      </c>
    </row>
    <row r="15" spans="1:7">
      <c r="A15" s="103" t="str">
        <f>CONCATENATE(B15,C15)</f>
        <v>101</v>
      </c>
      <c r="B15" s="103">
        <v>1</v>
      </c>
      <c r="C15" s="163" t="s">
        <v>52</v>
      </c>
      <c r="D15" s="104">
        <f>ROUND(SUMIFS('1月'!G:G,'1月'!O:O,C15)/1000,0)</f>
        <v>0</v>
      </c>
      <c r="E15" s="104">
        <f>D15</f>
        <v>0</v>
      </c>
      <c r="F15" s="104">
        <f>ROUND(SUMIFS('1月'!G:G,'1月'!O:O,C15,'1月'!K:K,"零售")/1000,0)</f>
        <v>0</v>
      </c>
      <c r="G15" s="104">
        <f t="shared" ref="G15:G62" si="5">F15</f>
        <v>0</v>
      </c>
    </row>
    <row r="16" spans="1:7">
      <c r="A16" s="103" t="str">
        <f t="shared" ref="A16:A79" si="6">CONCATENATE(B16,C16)</f>
        <v>1011</v>
      </c>
      <c r="B16" s="103">
        <v>1</v>
      </c>
      <c r="C16" s="2" t="s">
        <v>73</v>
      </c>
      <c r="D16" s="104">
        <f>ROUND(SUMIFS('1月'!G:G,'1月'!P:P,C16)/1000,0)</f>
        <v>0</v>
      </c>
      <c r="E16" s="104">
        <f t="shared" ref="E16:E62" si="7">D16</f>
        <v>0</v>
      </c>
      <c r="F16" s="104">
        <f>ROUND(SUMIFS('1月'!G:G,'1月'!P:P,C16,'1月'!K:K,"零售")/1000,0)</f>
        <v>0</v>
      </c>
      <c r="G16" s="104">
        <f t="shared" si="5"/>
        <v>0</v>
      </c>
    </row>
    <row r="17" spans="1:7">
      <c r="A17" s="103" t="str">
        <f t="shared" si="6"/>
        <v>1012</v>
      </c>
      <c r="B17" s="103">
        <v>1</v>
      </c>
      <c r="C17" s="110" t="s">
        <v>75</v>
      </c>
      <c r="D17" s="104">
        <f>ROUND(SUMIFS('1月'!G:G,'1月'!P:P,C17)/1000,0)</f>
        <v>0</v>
      </c>
      <c r="E17" s="104">
        <f t="shared" si="7"/>
        <v>0</v>
      </c>
      <c r="F17" s="104">
        <f>ROUND(SUMIFS('1月'!G:G,'1月'!P:P,C17,'1月'!K:K,"零售")/1000,0)</f>
        <v>0</v>
      </c>
      <c r="G17" s="104">
        <f t="shared" si="5"/>
        <v>0</v>
      </c>
    </row>
    <row r="18" spans="1:7">
      <c r="A18" s="103" t="str">
        <f t="shared" si="6"/>
        <v>1013</v>
      </c>
      <c r="B18" s="103">
        <v>1</v>
      </c>
      <c r="C18" s="2" t="s">
        <v>77</v>
      </c>
      <c r="D18" s="104">
        <f>ROUND(SUMIFS('1月'!G:G,'1月'!P:P,C18)/1000,0)</f>
        <v>0</v>
      </c>
      <c r="E18" s="104">
        <f t="shared" si="7"/>
        <v>0</v>
      </c>
      <c r="F18" s="104">
        <f>ROUND(SUMIFS('1月'!G:G,'1月'!P:P,C18,'1月'!K:K,"零售")/1000,0)</f>
        <v>0</v>
      </c>
      <c r="G18" s="104">
        <f t="shared" si="5"/>
        <v>0</v>
      </c>
    </row>
    <row r="19" spans="1:7">
      <c r="A19" s="103" t="str">
        <f t="shared" si="6"/>
        <v>1014</v>
      </c>
      <c r="B19" s="103">
        <v>1</v>
      </c>
      <c r="C19" s="2" t="s">
        <v>79</v>
      </c>
      <c r="D19" s="104">
        <f>ROUND(SUMIFS('1月'!G:G,'1月'!P:P,C19)/1000,0)</f>
        <v>0</v>
      </c>
      <c r="E19" s="104">
        <f t="shared" si="7"/>
        <v>0</v>
      </c>
      <c r="F19" s="104">
        <f>ROUND(SUMIFS('1月'!G:G,'1月'!P:P,C19,'1月'!K:K,"零售")/1000,0)</f>
        <v>0</v>
      </c>
      <c r="G19" s="104">
        <f t="shared" si="5"/>
        <v>0</v>
      </c>
    </row>
    <row r="20" spans="1:7">
      <c r="A20" s="103" t="str">
        <f t="shared" si="6"/>
        <v>1015</v>
      </c>
      <c r="B20" s="103">
        <v>1</v>
      </c>
      <c r="C20" s="2" t="s">
        <v>81</v>
      </c>
      <c r="D20" s="104">
        <f>ROUND(SUMIFS('1月'!G:G,'1月'!P:P,C20)/1000,0)</f>
        <v>0</v>
      </c>
      <c r="E20" s="104">
        <f t="shared" si="7"/>
        <v>0</v>
      </c>
      <c r="F20" s="104">
        <f>ROUND(SUMIFS('1月'!G:G,'1月'!P:P,C20,'1月'!K:K,"零售")/1000,0)</f>
        <v>0</v>
      </c>
      <c r="G20" s="104">
        <f t="shared" si="5"/>
        <v>0</v>
      </c>
    </row>
    <row r="21" spans="1:7">
      <c r="A21" s="103" t="str">
        <f t="shared" si="6"/>
        <v>102</v>
      </c>
      <c r="B21" s="103">
        <v>1</v>
      </c>
      <c r="C21" s="163" t="s">
        <v>54</v>
      </c>
      <c r="D21" s="104">
        <f>ROUND(SUMIFS('1月'!G:G,'1月'!O:O,C21)/1000,0)</f>
        <v>0</v>
      </c>
      <c r="E21" s="104">
        <f t="shared" si="7"/>
        <v>0</v>
      </c>
      <c r="F21" s="104">
        <f>ROUND(SUMIFS('1月'!G:G,'1月'!O:O,C21,'1月'!K:K,"零售")/1000,0)</f>
        <v>0</v>
      </c>
      <c r="G21" s="104">
        <f t="shared" si="5"/>
        <v>0</v>
      </c>
    </row>
    <row r="22" spans="1:7">
      <c r="A22" s="103" t="str">
        <f t="shared" si="6"/>
        <v>103</v>
      </c>
      <c r="B22" s="103">
        <v>1</v>
      </c>
      <c r="C22" s="163" t="s">
        <v>56</v>
      </c>
      <c r="D22" s="104">
        <f>ROUND(SUMIFS('1月'!G:G,'1月'!O:O,C22)/1000,0)</f>
        <v>0</v>
      </c>
      <c r="E22" s="104">
        <f t="shared" si="7"/>
        <v>0</v>
      </c>
      <c r="F22" s="104">
        <f>ROUND(SUMIFS('1月'!G:G,'1月'!O:O,C22,'1月'!K:K,"零售")/1000,0)</f>
        <v>0</v>
      </c>
      <c r="G22" s="104">
        <f t="shared" si="5"/>
        <v>0</v>
      </c>
    </row>
    <row r="23" spans="1:7">
      <c r="A23" s="103" t="str">
        <f t="shared" si="6"/>
        <v>104</v>
      </c>
      <c r="B23" s="103">
        <v>1</v>
      </c>
      <c r="C23" s="163" t="s">
        <v>58</v>
      </c>
      <c r="D23" s="104">
        <f>ROUND(SUMIFS('1月'!G:G,'1月'!O:O,C23)/1000,0)</f>
        <v>0</v>
      </c>
      <c r="E23" s="104">
        <f t="shared" si="7"/>
        <v>0</v>
      </c>
      <c r="F23" s="104">
        <f>ROUND(SUMIFS('1月'!G:G,'1月'!O:O,C23,'1月'!K:K,"零售")/1000,0)</f>
        <v>0</v>
      </c>
      <c r="G23" s="104">
        <f t="shared" si="5"/>
        <v>0</v>
      </c>
    </row>
    <row r="24" spans="1:7">
      <c r="A24" s="103" t="str">
        <f t="shared" si="6"/>
        <v>1041</v>
      </c>
      <c r="B24" s="103">
        <v>1</v>
      </c>
      <c r="C24" s="2" t="s">
        <v>86</v>
      </c>
      <c r="D24" s="104">
        <f>ROUND(SUMIFS('1月'!G:G,'1月'!P:P,C24)/1000,0)</f>
        <v>0</v>
      </c>
      <c r="E24" s="104">
        <f t="shared" si="7"/>
        <v>0</v>
      </c>
      <c r="F24" s="104">
        <f>ROUND(SUMIFS('1月'!G:G,'1月'!P:P,C24,'1月'!K:K,"零售")/1000,0)</f>
        <v>0</v>
      </c>
      <c r="G24" s="104">
        <f t="shared" si="5"/>
        <v>0</v>
      </c>
    </row>
    <row r="25" spans="1:7">
      <c r="A25" s="103" t="str">
        <f t="shared" si="6"/>
        <v>1042</v>
      </c>
      <c r="B25" s="103">
        <v>1</v>
      </c>
      <c r="C25" s="2" t="s">
        <v>88</v>
      </c>
      <c r="D25" s="104">
        <f>ROUND(SUMIFS('1月'!G:G,'1月'!P:P,C25)/1000,0)</f>
        <v>0</v>
      </c>
      <c r="E25" s="104">
        <f t="shared" si="7"/>
        <v>0</v>
      </c>
      <c r="F25" s="104">
        <f>ROUND(SUMIFS('1月'!G:G,'1月'!P:P,C25,'1月'!K:K,"零售")/1000,0)</f>
        <v>0</v>
      </c>
      <c r="G25" s="104">
        <f t="shared" si="5"/>
        <v>0</v>
      </c>
    </row>
    <row r="26" spans="1:7">
      <c r="A26" s="103" t="str">
        <f t="shared" si="6"/>
        <v>1043</v>
      </c>
      <c r="B26" s="103">
        <v>1</v>
      </c>
      <c r="C26" s="2" t="s">
        <v>90</v>
      </c>
      <c r="D26" s="104">
        <f>ROUND(SUMIFS('1月'!G:G,'1月'!P:P,C26)/1000,0)</f>
        <v>0</v>
      </c>
      <c r="E26" s="104">
        <f t="shared" si="7"/>
        <v>0</v>
      </c>
      <c r="F26" s="104">
        <f>ROUND(SUMIFS('1月'!G:G,'1月'!P:P,C26,'1月'!K:K,"零售")/1000,0)</f>
        <v>0</v>
      </c>
      <c r="G26" s="104">
        <f t="shared" si="5"/>
        <v>0</v>
      </c>
    </row>
    <row r="27" spans="1:7">
      <c r="A27" s="103" t="str">
        <f t="shared" si="6"/>
        <v>105</v>
      </c>
      <c r="B27" s="103">
        <v>1</v>
      </c>
      <c r="C27" s="163" t="s">
        <v>60</v>
      </c>
      <c r="D27" s="104">
        <f>ROUND(SUMIFS('1月'!G:G,'1月'!O:O,C27)/1000,0)</f>
        <v>0</v>
      </c>
      <c r="E27" s="104">
        <f t="shared" si="7"/>
        <v>0</v>
      </c>
      <c r="F27" s="104">
        <f>ROUND(SUMIFS('1月'!G:G,'1月'!O:O,C27,'1月'!K:K,"零售")/1000,0)</f>
        <v>0</v>
      </c>
      <c r="G27" s="104">
        <f t="shared" si="5"/>
        <v>0</v>
      </c>
    </row>
    <row r="28" spans="1:7">
      <c r="A28" s="103" t="str">
        <f t="shared" si="6"/>
        <v>106</v>
      </c>
      <c r="B28" s="103">
        <v>1</v>
      </c>
      <c r="C28" s="163" t="s">
        <v>62</v>
      </c>
      <c r="D28" s="104">
        <f>ROUND(SUMIFS('1月'!G:G,'1月'!O:O,C28)/1000,0)</f>
        <v>0</v>
      </c>
      <c r="E28" s="104">
        <f t="shared" si="7"/>
        <v>0</v>
      </c>
      <c r="F28" s="104">
        <f>ROUND(SUMIFS('1月'!G:G,'1月'!O:O,C28,'1月'!K:K,"零售")/1000,0)</f>
        <v>0</v>
      </c>
      <c r="G28" s="104">
        <f t="shared" si="5"/>
        <v>0</v>
      </c>
    </row>
    <row r="29" spans="1:7">
      <c r="A29" s="103" t="str">
        <f t="shared" si="6"/>
        <v>107</v>
      </c>
      <c r="B29" s="103">
        <v>1</v>
      </c>
      <c r="C29" s="163" t="s">
        <v>94</v>
      </c>
      <c r="D29" s="104">
        <f>ROUND(SUMIFS('1月'!G:G,'1月'!O:O,C29)/1000,0)</f>
        <v>0</v>
      </c>
      <c r="E29" s="104">
        <f t="shared" si="7"/>
        <v>0</v>
      </c>
      <c r="F29" s="104">
        <f>ROUND(SUMIFS('1月'!G:G,'1月'!O:O,C29,'1月'!K:K,"零售")/1000,0)</f>
        <v>0</v>
      </c>
      <c r="G29" s="104">
        <f t="shared" si="5"/>
        <v>0</v>
      </c>
    </row>
    <row r="30" spans="1:7">
      <c r="A30" s="103" t="str">
        <f t="shared" si="6"/>
        <v>1071</v>
      </c>
      <c r="B30" s="103">
        <v>1</v>
      </c>
      <c r="C30" s="2" t="s">
        <v>96</v>
      </c>
      <c r="D30" s="104">
        <f>ROUND(SUMIFS('1月'!G:G,'1月'!P:P,C30)/1000,0)</f>
        <v>0</v>
      </c>
      <c r="E30" s="104">
        <f t="shared" si="7"/>
        <v>0</v>
      </c>
      <c r="F30" s="104">
        <f>ROUND(SUMIFS('1月'!G:G,'1月'!P:P,C30,'1月'!K:K,"零售")/1000,0)</f>
        <v>0</v>
      </c>
      <c r="G30" s="104">
        <f t="shared" si="5"/>
        <v>0</v>
      </c>
    </row>
    <row r="31" spans="1:7">
      <c r="A31" s="103" t="str">
        <f t="shared" si="6"/>
        <v>108</v>
      </c>
      <c r="B31" s="103">
        <v>1</v>
      </c>
      <c r="C31" s="163" t="s">
        <v>98</v>
      </c>
      <c r="D31" s="104">
        <f>ROUND(SUMIFS('1月'!G:G,'1月'!O:O,C31)/1000,0)</f>
        <v>0</v>
      </c>
      <c r="E31" s="104">
        <f t="shared" si="7"/>
        <v>0</v>
      </c>
      <c r="F31" s="104">
        <f>ROUND(SUMIFS('1月'!G:G,'1月'!O:O,C31,'1月'!K:K,"零售")/1000,0)</f>
        <v>0</v>
      </c>
      <c r="G31" s="104">
        <f t="shared" si="5"/>
        <v>0</v>
      </c>
    </row>
    <row r="32" spans="1:7">
      <c r="A32" s="103" t="str">
        <f t="shared" si="6"/>
        <v>109</v>
      </c>
      <c r="B32" s="103">
        <v>1</v>
      </c>
      <c r="C32" s="163" t="s">
        <v>100</v>
      </c>
      <c r="D32" s="104">
        <f>ROUND(SUMIFS('1月'!G:G,'1月'!O:O,C32)/1000,0)</f>
        <v>0</v>
      </c>
      <c r="E32" s="104">
        <f t="shared" si="7"/>
        <v>0</v>
      </c>
      <c r="F32" s="104">
        <f>ROUND(SUMIFS('1月'!G:G,'1月'!O:O,C32,'1月'!K:K,"零售")/1000,0)</f>
        <v>0</v>
      </c>
      <c r="G32" s="104">
        <f t="shared" si="5"/>
        <v>0</v>
      </c>
    </row>
    <row r="33" spans="1:7">
      <c r="A33" s="103" t="str">
        <f t="shared" si="6"/>
        <v>1091</v>
      </c>
      <c r="B33" s="103">
        <v>1</v>
      </c>
      <c r="C33" s="2" t="s">
        <v>102</v>
      </c>
      <c r="D33" s="104">
        <f>ROUND(SUMIFS('1月'!G:G,'1月'!P:P,C33)/1000,0)</f>
        <v>0</v>
      </c>
      <c r="E33" s="104">
        <f t="shared" si="7"/>
        <v>0</v>
      </c>
      <c r="F33" s="104">
        <f>ROUND(SUMIFS('1月'!G:G,'1月'!P:P,C33,'1月'!K:K,"零售")/1000,0)</f>
        <v>0</v>
      </c>
      <c r="G33" s="104">
        <f t="shared" si="5"/>
        <v>0</v>
      </c>
    </row>
    <row r="34" spans="1:7">
      <c r="A34" s="103" t="str">
        <f t="shared" si="6"/>
        <v>110</v>
      </c>
      <c r="B34" s="103">
        <v>1</v>
      </c>
      <c r="C34" s="2">
        <v>10</v>
      </c>
      <c r="D34" s="104">
        <f>ROUND(SUMIFS('1月'!G:G,'1月'!O:O,C34)/1000,0)</f>
        <v>0</v>
      </c>
      <c r="E34" s="104">
        <f t="shared" si="7"/>
        <v>0</v>
      </c>
      <c r="F34" s="104">
        <f>ROUND(SUMIFS('1月'!G:G,'1月'!O:O,C34,'1月'!K:K,"零售")/1000,0)</f>
        <v>0</v>
      </c>
      <c r="G34" s="104">
        <f t="shared" si="5"/>
        <v>0</v>
      </c>
    </row>
    <row r="35" spans="1:7">
      <c r="A35" s="103" t="str">
        <f t="shared" si="6"/>
        <v>111</v>
      </c>
      <c r="B35" s="103">
        <v>1</v>
      </c>
      <c r="C35" s="2">
        <v>11</v>
      </c>
      <c r="D35" s="104">
        <f>ROUND(SUMIFS('1月'!G:G,'1月'!O:O,C35)/1000,0)</f>
        <v>0</v>
      </c>
      <c r="E35" s="104">
        <f t="shared" si="7"/>
        <v>0</v>
      </c>
      <c r="F35" s="104">
        <f>ROUND(SUMIFS('1月'!G:G,'1月'!O:O,C35,'1月'!K:K,"零售")/1000,0)</f>
        <v>0</v>
      </c>
      <c r="G35" s="104">
        <f t="shared" si="5"/>
        <v>0</v>
      </c>
    </row>
    <row r="36" spans="1:7">
      <c r="A36" s="103" t="str">
        <f t="shared" si="6"/>
        <v>112</v>
      </c>
      <c r="B36" s="103">
        <v>1</v>
      </c>
      <c r="C36" s="2">
        <v>12</v>
      </c>
      <c r="D36" s="112">
        <f>ROUND(SUMIFS('1月'!G:G,'1月'!O:O,C36)/1000,0)</f>
        <v>0</v>
      </c>
      <c r="E36" s="104">
        <f t="shared" si="7"/>
        <v>0</v>
      </c>
      <c r="F36" s="104">
        <f>ROUND(SUMIFS('1月'!G:G,'1月'!O:O,C36,'1月'!K:K,"零售")/1000,0)</f>
        <v>0</v>
      </c>
      <c r="G36" s="104">
        <f t="shared" si="5"/>
        <v>0</v>
      </c>
    </row>
    <row r="37" spans="1:7">
      <c r="A37" s="103" t="str">
        <f t="shared" si="6"/>
        <v>1121</v>
      </c>
      <c r="B37" s="103">
        <v>1</v>
      </c>
      <c r="C37" s="2">
        <v>121</v>
      </c>
      <c r="D37" s="104">
        <f>ROUND(SUMIFS('1月'!G:G,'1月'!P:P,C37)/1000,0)</f>
        <v>0</v>
      </c>
      <c r="E37" s="104">
        <f t="shared" si="7"/>
        <v>0</v>
      </c>
      <c r="F37" s="104">
        <f>ROUND(SUMIFS('1月'!G:G,'1月'!P:P,C37,'1月'!K:K,"零售")/1000,0)</f>
        <v>0</v>
      </c>
      <c r="G37" s="104">
        <f t="shared" si="5"/>
        <v>0</v>
      </c>
    </row>
    <row r="38" spans="1:7">
      <c r="A38" s="103" t="str">
        <f t="shared" si="6"/>
        <v>1122</v>
      </c>
      <c r="B38" s="103">
        <v>1</v>
      </c>
      <c r="C38" s="2" t="s">
        <v>108</v>
      </c>
      <c r="D38" s="104">
        <f>ROUND(SUMIFS('1月'!G:G,'1月'!P:P,C38)/1000,0)</f>
        <v>0</v>
      </c>
      <c r="E38" s="104">
        <f t="shared" si="7"/>
        <v>0</v>
      </c>
      <c r="F38" s="104">
        <f>ROUND(SUMIFS('1月'!G:G,'1月'!P:P,C38,'1月'!K:K,"零售")/1000,0)</f>
        <v>0</v>
      </c>
      <c r="G38" s="104">
        <f t="shared" si="5"/>
        <v>0</v>
      </c>
    </row>
    <row r="39" spans="1:7">
      <c r="A39" s="103" t="str">
        <f t="shared" si="6"/>
        <v>113</v>
      </c>
      <c r="B39" s="103">
        <v>1</v>
      </c>
      <c r="C39" s="2">
        <v>13</v>
      </c>
      <c r="D39" s="104">
        <f>ROUND(SUMIFS('1月'!G:G,'1月'!O:O,C39)/1000,0)</f>
        <v>0</v>
      </c>
      <c r="E39" s="104">
        <f t="shared" si="7"/>
        <v>0</v>
      </c>
      <c r="F39" s="104">
        <f>ROUND(SUMIFS('1月'!G:G,'1月'!O:O,C39,'1月'!K:K,"零售")/1000,0)</f>
        <v>0</v>
      </c>
      <c r="G39" s="104">
        <f t="shared" si="5"/>
        <v>0</v>
      </c>
    </row>
    <row r="40" spans="1:7">
      <c r="A40" s="103" t="str">
        <f t="shared" si="6"/>
        <v>1131</v>
      </c>
      <c r="B40" s="103">
        <v>1</v>
      </c>
      <c r="C40" s="2" t="s">
        <v>111</v>
      </c>
      <c r="D40" s="104">
        <f>ROUND(SUMIFS('1月'!G:G,'1月'!P:P,C40)/1000,0)</f>
        <v>0</v>
      </c>
      <c r="E40" s="104">
        <f t="shared" si="7"/>
        <v>0</v>
      </c>
      <c r="F40" s="104">
        <f>ROUND(SUMIFS('1月'!G:G,'1月'!P:P,C40,'1月'!K:K,"零售")/1000,0)</f>
        <v>0</v>
      </c>
      <c r="G40" s="104">
        <f t="shared" si="5"/>
        <v>0</v>
      </c>
    </row>
    <row r="41" spans="1:7">
      <c r="A41" s="103" t="str">
        <f t="shared" si="6"/>
        <v>1132</v>
      </c>
      <c r="B41" s="103">
        <v>1</v>
      </c>
      <c r="C41" s="2" t="s">
        <v>113</v>
      </c>
      <c r="D41" s="104">
        <f>ROUND(SUMIFS('1月'!G:G,'1月'!P:P,C41)/1000,0)</f>
        <v>0</v>
      </c>
      <c r="E41" s="104">
        <f t="shared" si="7"/>
        <v>0</v>
      </c>
      <c r="F41" s="104">
        <f>ROUND(SUMIFS('1月'!G:G,'1月'!P:P,C41,'1月'!K:K,"零售")/1000,0)</f>
        <v>0</v>
      </c>
      <c r="G41" s="104">
        <f t="shared" si="5"/>
        <v>0</v>
      </c>
    </row>
    <row r="42" spans="1:7">
      <c r="A42" s="103" t="str">
        <f t="shared" si="6"/>
        <v>114</v>
      </c>
      <c r="B42" s="103">
        <v>1</v>
      </c>
      <c r="C42" s="2">
        <v>14</v>
      </c>
      <c r="D42" s="104">
        <f>ROUND(SUMIFS('1月'!G:G,'1月'!O:O,C42)/1000,0)</f>
        <v>0</v>
      </c>
      <c r="E42" s="104">
        <f t="shared" si="7"/>
        <v>0</v>
      </c>
      <c r="F42" s="104">
        <f>ROUND(SUMIFS('1月'!G:G,'1月'!O:O,C42,'1月'!K:K,"零售")/1000,0)</f>
        <v>0</v>
      </c>
      <c r="G42" s="104">
        <f t="shared" si="5"/>
        <v>0</v>
      </c>
    </row>
    <row r="43" spans="1:7">
      <c r="A43" s="103" t="str">
        <f t="shared" si="6"/>
        <v>1141</v>
      </c>
      <c r="B43" s="103">
        <v>1</v>
      </c>
      <c r="C43" s="2" t="s">
        <v>116</v>
      </c>
      <c r="D43" s="104">
        <f>ROUND(SUMIFS('1月'!G:G,'1月'!P:P,C43)/1000,0)</f>
        <v>0</v>
      </c>
      <c r="E43" s="104">
        <f t="shared" si="7"/>
        <v>0</v>
      </c>
      <c r="F43" s="104">
        <f>ROUND(SUMIFS('1月'!G:G,'1月'!P:P,C43,'1月'!K:K,"零售")/1000,0)</f>
        <v>0</v>
      </c>
      <c r="G43" s="104">
        <f t="shared" si="5"/>
        <v>0</v>
      </c>
    </row>
    <row r="44" spans="1:7">
      <c r="A44" s="103" t="str">
        <f t="shared" si="6"/>
        <v>115</v>
      </c>
      <c r="B44" s="103">
        <v>1</v>
      </c>
      <c r="C44" s="2">
        <v>15</v>
      </c>
      <c r="D44" s="104">
        <f>ROUND(SUMIFS('1月'!G:G,'1月'!O:O,C44)/1000,0)</f>
        <v>0</v>
      </c>
      <c r="E44" s="104">
        <f t="shared" si="7"/>
        <v>0</v>
      </c>
      <c r="F44" s="104">
        <f>ROUND(SUMIFS('1月'!G:G,'1月'!O:O,C44,'1月'!K:K,"零售")/1000,0)</f>
        <v>0</v>
      </c>
      <c r="G44" s="104">
        <f t="shared" si="5"/>
        <v>0</v>
      </c>
    </row>
    <row r="45" spans="1:7">
      <c r="A45" s="103" t="str">
        <f t="shared" si="6"/>
        <v>116</v>
      </c>
      <c r="B45" s="103">
        <v>1</v>
      </c>
      <c r="C45" s="2">
        <v>16</v>
      </c>
      <c r="D45" s="104">
        <f>ROUND(SUMIFS('1月'!G:G,'1月'!P:P,C45)/1000,0)</f>
        <v>0</v>
      </c>
      <c r="E45" s="104">
        <f t="shared" si="7"/>
        <v>0</v>
      </c>
      <c r="F45" s="104">
        <f>ROUND(SUMIFS('1月'!G:G,'1月'!P:P,C45,'1月'!K:K,"零售")/1000,0)</f>
        <v>0</v>
      </c>
      <c r="G45" s="104">
        <f t="shared" si="5"/>
        <v>0</v>
      </c>
    </row>
    <row r="46" spans="1:7">
      <c r="A46" s="103" t="str">
        <f t="shared" si="6"/>
        <v>1161</v>
      </c>
      <c r="B46" s="103">
        <v>1</v>
      </c>
      <c r="C46" s="2">
        <v>161</v>
      </c>
      <c r="D46" s="104">
        <f>ROUND(SUMIFS('1月'!G:G,'1月'!O:O,C46)/1000,0)</f>
        <v>0</v>
      </c>
      <c r="E46" s="104">
        <f t="shared" si="7"/>
        <v>0</v>
      </c>
      <c r="F46" s="104">
        <f>ROUND(SUMIFS('1月'!G:G,'1月'!O:O,C46,'1月'!K:K,"零售")/1000,0)</f>
        <v>0</v>
      </c>
      <c r="G46" s="104">
        <f t="shared" si="5"/>
        <v>0</v>
      </c>
    </row>
    <row r="47" spans="1:7">
      <c r="A47" s="103" t="str">
        <f t="shared" si="6"/>
        <v>117</v>
      </c>
      <c r="B47" s="103">
        <v>1</v>
      </c>
      <c r="C47" s="2">
        <v>17</v>
      </c>
      <c r="D47" s="104">
        <f>ROUND(SUMIFS('1月'!G:G,'1月'!O:O,C47)/1000,0)</f>
        <v>0</v>
      </c>
      <c r="E47" s="104">
        <f t="shared" si="7"/>
        <v>0</v>
      </c>
      <c r="F47" s="104">
        <f>ROUND(SUMIFS('1月'!G:G,'1月'!O:O,C47,'1月'!K:K,"零售")/1000,0)</f>
        <v>0</v>
      </c>
      <c r="G47" s="104">
        <f t="shared" si="5"/>
        <v>0</v>
      </c>
    </row>
    <row r="48" spans="1:7">
      <c r="A48" s="103" t="str">
        <f t="shared" si="6"/>
        <v>118</v>
      </c>
      <c r="B48" s="103">
        <v>1</v>
      </c>
      <c r="C48" s="2">
        <v>18</v>
      </c>
      <c r="D48" s="104">
        <f>ROUND(SUMIFS('1月'!G:G,'1月'!O:O,C48)/1000,0)</f>
        <v>0</v>
      </c>
      <c r="E48" s="104">
        <f t="shared" si="7"/>
        <v>0</v>
      </c>
      <c r="F48" s="104">
        <f>ROUND(SUMIFS('1月'!G:G,'1月'!O:O,C48,'1月'!K:K,"零售")/1000,0)</f>
        <v>0</v>
      </c>
      <c r="G48" s="104">
        <f t="shared" si="5"/>
        <v>0</v>
      </c>
    </row>
    <row r="49" spans="1:7">
      <c r="A49" s="103" t="str">
        <f t="shared" si="6"/>
        <v>119</v>
      </c>
      <c r="B49" s="103">
        <v>1</v>
      </c>
      <c r="C49" s="2">
        <v>19</v>
      </c>
      <c r="D49" s="104">
        <f>ROUND(SUMIFS('1月'!G:G,'1月'!O:O,C49)/1000,0)</f>
        <v>0</v>
      </c>
      <c r="E49" s="104">
        <f t="shared" si="7"/>
        <v>0</v>
      </c>
      <c r="F49" s="104">
        <f>ROUND(SUMIFS('1月'!G:G,'1月'!O:O,C49,'1月'!K:K,"零售")/1000,0)</f>
        <v>0</v>
      </c>
      <c r="G49" s="104">
        <f t="shared" si="5"/>
        <v>0</v>
      </c>
    </row>
    <row r="50" spans="1:7">
      <c r="A50" s="103" t="str">
        <f t="shared" si="6"/>
        <v>120</v>
      </c>
      <c r="B50" s="103">
        <v>1</v>
      </c>
      <c r="C50" s="2">
        <v>20</v>
      </c>
      <c r="D50" s="104">
        <f>ROUND(SUMIFS('1月'!G:G,'1月'!O:O,C50)/1000,0)</f>
        <v>0</v>
      </c>
      <c r="E50" s="104">
        <f t="shared" si="7"/>
        <v>0</v>
      </c>
      <c r="F50" s="104">
        <f>ROUND(SUMIFS('1月'!G:G,'1月'!O:O,C50,'1月'!K:K,"零售")/1000,0)</f>
        <v>0</v>
      </c>
      <c r="G50" s="104">
        <f t="shared" si="5"/>
        <v>0</v>
      </c>
    </row>
    <row r="51" spans="1:7">
      <c r="A51" s="103" t="str">
        <f t="shared" si="6"/>
        <v>1201</v>
      </c>
      <c r="B51" s="103">
        <v>1</v>
      </c>
      <c r="C51" s="2" t="s">
        <v>125</v>
      </c>
      <c r="D51" s="104">
        <f>ROUND(SUMIFS('1月'!G:G,'1月'!P:P,C51)/1000,0)</f>
        <v>0</v>
      </c>
      <c r="E51" s="104">
        <f t="shared" si="7"/>
        <v>0</v>
      </c>
      <c r="F51" s="104">
        <f>ROUND(SUMIFS('1月'!G:G,'1月'!P:P,C51,'1月'!K:K,"零售")/1000,0)</f>
        <v>0</v>
      </c>
      <c r="G51" s="104">
        <f t="shared" si="5"/>
        <v>0</v>
      </c>
    </row>
    <row r="52" spans="1:7">
      <c r="A52" s="103" t="str">
        <f t="shared" si="6"/>
        <v>121</v>
      </c>
      <c r="B52" s="103">
        <v>1</v>
      </c>
      <c r="C52" s="2">
        <v>21</v>
      </c>
      <c r="D52" s="104">
        <f>ROUND(SUMIFS('1月'!G:G,'1月'!O:O,C52)/1000,0)</f>
        <v>0</v>
      </c>
      <c r="E52" s="104">
        <f t="shared" si="7"/>
        <v>0</v>
      </c>
      <c r="F52" s="104">
        <f>ROUND(SUMIFS('1月'!G:G,'1月'!O:O,C52,'1月'!K:K,"零售")/1000,0)</f>
        <v>0</v>
      </c>
      <c r="G52" s="104">
        <f t="shared" si="5"/>
        <v>0</v>
      </c>
    </row>
    <row r="53" spans="1:7">
      <c r="A53" s="103" t="str">
        <f t="shared" si="6"/>
        <v>122</v>
      </c>
      <c r="B53" s="103">
        <v>1</v>
      </c>
      <c r="C53" s="2">
        <v>22</v>
      </c>
      <c r="D53" s="104">
        <f>ROUND(SUMIFS('1月'!G:G,'1月'!O:O,C53)/1000,0)</f>
        <v>0</v>
      </c>
      <c r="E53" s="104">
        <f t="shared" si="7"/>
        <v>0</v>
      </c>
      <c r="F53" s="104">
        <f>ROUND(SUMIFS('1月'!G:G,'1月'!O:O,C53,'1月'!K:K,"零售")/1000,0)</f>
        <v>0</v>
      </c>
      <c r="G53" s="104">
        <f t="shared" si="5"/>
        <v>0</v>
      </c>
    </row>
    <row r="54" spans="1:7">
      <c r="A54" s="103" t="str">
        <f t="shared" si="6"/>
        <v>123</v>
      </c>
      <c r="B54" s="103">
        <v>1</v>
      </c>
      <c r="C54" s="2">
        <v>23</v>
      </c>
      <c r="D54" s="104">
        <f>ROUND(SUMIFS('1月'!G:G,'1月'!O:O,C54)/1000,0)</f>
        <v>0</v>
      </c>
      <c r="E54" s="104">
        <f t="shared" si="7"/>
        <v>0</v>
      </c>
      <c r="F54" s="104">
        <f>ROUND(SUMIFS('1月'!G:G,'1月'!O:O,C54,'1月'!K:K,"零售")/1000,0)</f>
        <v>0</v>
      </c>
      <c r="G54" s="104">
        <f t="shared" si="5"/>
        <v>0</v>
      </c>
    </row>
    <row r="55" spans="1:7">
      <c r="A55" s="103" t="str">
        <f t="shared" si="6"/>
        <v>1231</v>
      </c>
      <c r="B55" s="103">
        <v>1</v>
      </c>
      <c r="C55" s="2" t="s">
        <v>130</v>
      </c>
      <c r="D55" s="104">
        <f>ROUND(SUMIFS('1月'!G:G,'1月'!P:P,C55)/1000,0)</f>
        <v>0</v>
      </c>
      <c r="E55" s="104">
        <f t="shared" si="7"/>
        <v>0</v>
      </c>
      <c r="F55" s="104">
        <f>ROUND(SUMIFS('1月'!G:G,'1月'!P:P,C55,'1月'!K:K,"零售")/1000,0)</f>
        <v>0</v>
      </c>
      <c r="G55" s="104">
        <f t="shared" si="5"/>
        <v>0</v>
      </c>
    </row>
    <row r="56" spans="1:7">
      <c r="A56" s="103" t="str">
        <f t="shared" si="6"/>
        <v>124</v>
      </c>
      <c r="B56" s="103">
        <v>1</v>
      </c>
      <c r="C56" s="2">
        <v>24</v>
      </c>
      <c r="D56" s="104">
        <f>ROUND(SUMIFS('1月'!G:G,'1月'!O:O,C56)/1000,0)</f>
        <v>0</v>
      </c>
      <c r="E56" s="104">
        <f t="shared" si="7"/>
        <v>0</v>
      </c>
      <c r="F56" s="104">
        <f>ROUND(SUMIFS('1月'!G:G,'1月'!O:O,C56,'1月'!K:K,"零售")/1000,0)</f>
        <v>0</v>
      </c>
      <c r="G56" s="104">
        <f t="shared" si="5"/>
        <v>0</v>
      </c>
    </row>
    <row r="57" spans="1:7">
      <c r="A57" s="103" t="str">
        <f t="shared" si="6"/>
        <v>1241</v>
      </c>
      <c r="B57" s="103">
        <v>1</v>
      </c>
      <c r="C57" s="2" t="s">
        <v>133</v>
      </c>
      <c r="D57" s="104">
        <f>ROUND(SUMIFS('1月'!G:G,'1月'!P:P,C57)/1000,0)</f>
        <v>0</v>
      </c>
      <c r="E57" s="104">
        <f t="shared" si="7"/>
        <v>0</v>
      </c>
      <c r="F57" s="104">
        <f>ROUND(SUMIFS('1月'!G:G,'1月'!P:P,C57,'1月'!K:K,"零售")/1000,0)</f>
        <v>0</v>
      </c>
      <c r="G57" s="104">
        <f t="shared" si="5"/>
        <v>0</v>
      </c>
    </row>
    <row r="58" spans="1:7">
      <c r="A58" s="103" t="str">
        <f t="shared" si="6"/>
        <v>1242</v>
      </c>
      <c r="B58" s="103">
        <v>1</v>
      </c>
      <c r="C58" s="2" t="s">
        <v>135</v>
      </c>
      <c r="D58" s="104">
        <f>ROUND(SUMIFS('1月'!G:G,'1月'!P:P,C58)/1000,0)</f>
        <v>0</v>
      </c>
      <c r="E58" s="104">
        <f t="shared" si="7"/>
        <v>0</v>
      </c>
      <c r="F58" s="104">
        <f>ROUND(SUMIFS('1月'!G:G,'1月'!P:P,C58,'1月'!K:K,"零售")/1000,0)</f>
        <v>0</v>
      </c>
      <c r="G58" s="104">
        <f t="shared" si="5"/>
        <v>0</v>
      </c>
    </row>
    <row r="59" spans="1:7">
      <c r="A59" s="103" t="str">
        <f t="shared" si="6"/>
        <v>1243</v>
      </c>
      <c r="B59" s="103">
        <v>1</v>
      </c>
      <c r="C59" s="2" t="s">
        <v>137</v>
      </c>
      <c r="D59" s="104">
        <f>ROUND(SUMIFS('1月'!G:G,'1月'!P:P,C59)/1000,0)</f>
        <v>0</v>
      </c>
      <c r="E59" s="104">
        <f t="shared" si="7"/>
        <v>0</v>
      </c>
      <c r="F59" s="104">
        <f>ROUND(SUMIFS('1月'!G:G,'1月'!P:P,C59,'1月'!K:K,"零售")/1000,0)</f>
        <v>0</v>
      </c>
      <c r="G59" s="104">
        <f t="shared" si="5"/>
        <v>0</v>
      </c>
    </row>
    <row r="60" spans="1:7">
      <c r="A60" s="103" t="str">
        <f t="shared" si="6"/>
        <v>125</v>
      </c>
      <c r="B60" s="103">
        <v>1</v>
      </c>
      <c r="C60" s="2">
        <v>25</v>
      </c>
      <c r="D60" s="104">
        <f>ROUND(SUMIFS('1月'!G:G,'1月'!O:O,C60)/1000,0)</f>
        <v>0</v>
      </c>
      <c r="E60" s="104">
        <f t="shared" si="7"/>
        <v>0</v>
      </c>
      <c r="F60" s="104">
        <f>ROUND(SUMIFS('1月'!G:G,'1月'!O:O,C60,'1月'!K:K,"零售")/1000,0)</f>
        <v>0</v>
      </c>
      <c r="G60" s="104">
        <f t="shared" si="5"/>
        <v>0</v>
      </c>
    </row>
    <row r="61" spans="1:7">
      <c r="A61" s="103" t="str">
        <f t="shared" si="6"/>
        <v>126</v>
      </c>
      <c r="B61" s="103">
        <v>1</v>
      </c>
      <c r="C61" s="2">
        <v>26</v>
      </c>
      <c r="D61" s="104">
        <f>ROUND(SUMIFS('1月'!G:G,'1月'!O:O,C61)/1000,0)</f>
        <v>0</v>
      </c>
      <c r="E61" s="104">
        <f t="shared" si="7"/>
        <v>0</v>
      </c>
      <c r="F61" s="104">
        <f>ROUND(SUMIFS('1月'!G:G,'1月'!O:O,C61,'1月'!K:K,"零售")/1000,0)</f>
        <v>0</v>
      </c>
      <c r="G61" s="104">
        <f t="shared" si="5"/>
        <v>0</v>
      </c>
    </row>
    <row r="62" spans="1:7">
      <c r="A62" s="103" t="str">
        <f t="shared" si="6"/>
        <v>127</v>
      </c>
      <c r="B62" s="103">
        <v>1</v>
      </c>
      <c r="C62" s="2">
        <v>27</v>
      </c>
      <c r="D62" s="104">
        <f>ROUND(SUMIFS('1月'!G:G,'1月'!O:O,C62)/1000,0)</f>
        <v>0</v>
      </c>
      <c r="E62" s="104">
        <f t="shared" si="7"/>
        <v>0</v>
      </c>
      <c r="F62" s="104">
        <f>ROUND(SUMIFS('1月'!G:G,'1月'!O:O,C62,'1月'!K:K,"零售")/1000,0)</f>
        <v>0</v>
      </c>
      <c r="G62" s="104">
        <f t="shared" si="5"/>
        <v>0</v>
      </c>
    </row>
    <row r="63" spans="1:7">
      <c r="A63" s="103" t="str">
        <f t="shared" si="6"/>
        <v>201</v>
      </c>
      <c r="B63" s="103">
        <v>2</v>
      </c>
      <c r="C63" s="163" t="s">
        <v>52</v>
      </c>
      <c r="D63" s="104">
        <f>ROUND(SUMIFS('2月'!G:G,'2月'!O:O,C63)/1000,0)</f>
        <v>0</v>
      </c>
      <c r="E63" s="104">
        <f>E15+D63</f>
        <v>0</v>
      </c>
      <c r="F63" s="104">
        <f>ROUND(SUMIFS('2月'!G:G,'2月'!O:O,C63,'2月'!K:K,"零售")/1000,0)</f>
        <v>0</v>
      </c>
      <c r="G63" s="104">
        <f t="shared" ref="G63:G111" si="8">G15+F63</f>
        <v>0</v>
      </c>
    </row>
    <row r="64" spans="1:7">
      <c r="A64" s="103" t="str">
        <f t="shared" si="6"/>
        <v>2011</v>
      </c>
      <c r="B64" s="103">
        <v>2</v>
      </c>
      <c r="C64" s="2" t="s">
        <v>73</v>
      </c>
      <c r="D64" s="104">
        <f>ROUND(SUMIFS('2月'!G:G,'2月'!P:P,C64)/1000,0)</f>
        <v>0</v>
      </c>
      <c r="E64" s="104">
        <f t="shared" ref="E64:E111" si="9">E16+D64</f>
        <v>0</v>
      </c>
      <c r="F64" s="104">
        <f>ROUND(SUMIFS('2月'!G:G,'2月'!P:P,C64,'2月'!K:K,"零售")/1000,0)</f>
        <v>0</v>
      </c>
      <c r="G64" s="104">
        <f t="shared" si="8"/>
        <v>0</v>
      </c>
    </row>
    <row r="65" spans="1:7">
      <c r="A65" s="103" t="str">
        <f t="shared" si="6"/>
        <v>2012</v>
      </c>
      <c r="B65" s="103">
        <v>2</v>
      </c>
      <c r="C65" s="110" t="s">
        <v>75</v>
      </c>
      <c r="D65" s="104">
        <f>ROUND(SUMIFS('2月'!G:G,'2月'!P:P,C65)/1000,0)</f>
        <v>0</v>
      </c>
      <c r="E65" s="104">
        <f t="shared" si="9"/>
        <v>0</v>
      </c>
      <c r="F65" s="104">
        <f>ROUND(SUMIFS('2月'!G:G,'2月'!P:P,C65,'2月'!K:K,"零售")/1000,0)</f>
        <v>0</v>
      </c>
      <c r="G65" s="104">
        <f t="shared" si="8"/>
        <v>0</v>
      </c>
    </row>
    <row r="66" spans="1:7">
      <c r="A66" s="103" t="str">
        <f t="shared" si="6"/>
        <v>2013</v>
      </c>
      <c r="B66" s="103">
        <v>2</v>
      </c>
      <c r="C66" s="2" t="s">
        <v>77</v>
      </c>
      <c r="D66" s="104">
        <f>ROUND(SUMIFS('2月'!G:G,'2月'!P:P,C66)/1000,0)</f>
        <v>0</v>
      </c>
      <c r="E66" s="104">
        <f t="shared" si="9"/>
        <v>0</v>
      </c>
      <c r="F66" s="104">
        <f>ROUND(SUMIFS('2月'!G:G,'2月'!P:P,C66,'2月'!K:K,"零售")/1000,0)</f>
        <v>0</v>
      </c>
      <c r="G66" s="104">
        <f t="shared" si="8"/>
        <v>0</v>
      </c>
    </row>
    <row r="67" spans="1:7">
      <c r="A67" s="103" t="str">
        <f t="shared" si="6"/>
        <v>2014</v>
      </c>
      <c r="B67" s="103">
        <v>2</v>
      </c>
      <c r="C67" s="2" t="s">
        <v>79</v>
      </c>
      <c r="D67" s="104">
        <f>ROUND(SUMIFS('2月'!G:G,'2月'!P:P,C67)/1000,0)</f>
        <v>0</v>
      </c>
      <c r="E67" s="104">
        <f t="shared" si="9"/>
        <v>0</v>
      </c>
      <c r="F67" s="104">
        <f>ROUND(SUMIFS('2月'!G:G,'2月'!P:P,C67,'2月'!K:K,"零售")/1000,0)</f>
        <v>0</v>
      </c>
      <c r="G67" s="104">
        <f t="shared" si="8"/>
        <v>0</v>
      </c>
    </row>
    <row r="68" spans="1:7">
      <c r="A68" s="103" t="str">
        <f t="shared" si="6"/>
        <v>2015</v>
      </c>
      <c r="B68" s="103">
        <v>2</v>
      </c>
      <c r="C68" s="2" t="s">
        <v>81</v>
      </c>
      <c r="D68" s="104">
        <f>ROUND(SUMIFS('2月'!G:G,'2月'!P:P,C68)/1000,0)</f>
        <v>0</v>
      </c>
      <c r="E68" s="104">
        <f t="shared" si="9"/>
        <v>0</v>
      </c>
      <c r="F68" s="104">
        <f>ROUND(SUMIFS('2月'!G:G,'2月'!P:P,C68,'2月'!K:K,"零售")/1000,0)</f>
        <v>0</v>
      </c>
      <c r="G68" s="104">
        <f t="shared" si="8"/>
        <v>0</v>
      </c>
    </row>
    <row r="69" spans="1:7">
      <c r="A69" s="103" t="str">
        <f t="shared" si="6"/>
        <v>202</v>
      </c>
      <c r="B69" s="103">
        <v>2</v>
      </c>
      <c r="C69" s="163" t="s">
        <v>54</v>
      </c>
      <c r="D69" s="104">
        <f>ROUND(SUMIFS('2月'!G:G,'2月'!O:O,C69)/1000,0)</f>
        <v>0</v>
      </c>
      <c r="E69" s="104">
        <f t="shared" si="9"/>
        <v>0</v>
      </c>
      <c r="F69" s="104">
        <f>ROUND(SUMIFS('2月'!G:G,'2月'!O:O,C69,'2月'!K:K,"零售")/1000,0)</f>
        <v>0</v>
      </c>
      <c r="G69" s="104">
        <f t="shared" si="8"/>
        <v>0</v>
      </c>
    </row>
    <row r="70" spans="1:7">
      <c r="A70" s="103" t="str">
        <f t="shared" si="6"/>
        <v>203</v>
      </c>
      <c r="B70" s="103">
        <v>2</v>
      </c>
      <c r="C70" s="163" t="s">
        <v>56</v>
      </c>
      <c r="D70" s="104">
        <f>ROUND(SUMIFS('2月'!G:G,'2月'!O:O,C70)/1000,0)</f>
        <v>0</v>
      </c>
      <c r="E70" s="104">
        <f t="shared" si="9"/>
        <v>0</v>
      </c>
      <c r="F70" s="104">
        <f>ROUND(SUMIFS('2月'!G:G,'2月'!O:O,C70,'2月'!K:K,"零售")/1000,0)</f>
        <v>0</v>
      </c>
      <c r="G70" s="104">
        <f t="shared" si="8"/>
        <v>0</v>
      </c>
    </row>
    <row r="71" spans="1:7">
      <c r="A71" s="103" t="str">
        <f t="shared" si="6"/>
        <v>204</v>
      </c>
      <c r="B71" s="103">
        <v>2</v>
      </c>
      <c r="C71" s="163" t="s">
        <v>58</v>
      </c>
      <c r="D71" s="104">
        <f>ROUND(SUMIFS('2月'!G:G,'2月'!O:O,C71)/1000,0)</f>
        <v>0</v>
      </c>
      <c r="E71" s="104">
        <f t="shared" si="9"/>
        <v>0</v>
      </c>
      <c r="F71" s="104">
        <f>ROUND(SUMIFS('2月'!G:G,'2月'!O:O,C71,'2月'!K:K,"零售")/1000,0)</f>
        <v>0</v>
      </c>
      <c r="G71" s="104">
        <f t="shared" si="8"/>
        <v>0</v>
      </c>
    </row>
    <row r="72" spans="1:7">
      <c r="A72" s="103" t="str">
        <f t="shared" si="6"/>
        <v>2041</v>
      </c>
      <c r="B72" s="103">
        <v>2</v>
      </c>
      <c r="C72" s="2" t="s">
        <v>86</v>
      </c>
      <c r="D72" s="104">
        <f>ROUND(SUMIFS('2月'!G:G,'2月'!P:P,C72)/1000,0)</f>
        <v>0</v>
      </c>
      <c r="E72" s="104">
        <f t="shared" si="9"/>
        <v>0</v>
      </c>
      <c r="F72" s="104">
        <f>ROUND(SUMIFS('2月'!G:G,'2月'!P:P,C72,'2月'!K:K,"零售")/1000,0)</f>
        <v>0</v>
      </c>
      <c r="G72" s="104">
        <f t="shared" si="8"/>
        <v>0</v>
      </c>
    </row>
    <row r="73" spans="1:7">
      <c r="A73" s="103" t="str">
        <f t="shared" si="6"/>
        <v>2042</v>
      </c>
      <c r="B73" s="103">
        <v>2</v>
      </c>
      <c r="C73" s="2" t="s">
        <v>88</v>
      </c>
      <c r="D73" s="104">
        <f>ROUND(SUMIFS('2月'!G:G,'2月'!P:P,C73)/1000,0)</f>
        <v>0</v>
      </c>
      <c r="E73" s="104">
        <f t="shared" si="9"/>
        <v>0</v>
      </c>
      <c r="F73" s="104">
        <f>ROUND(SUMIFS('2月'!G:G,'2月'!P:P,C73,'2月'!K:K,"零售")/1000,0)</f>
        <v>0</v>
      </c>
      <c r="G73" s="104">
        <f t="shared" si="8"/>
        <v>0</v>
      </c>
    </row>
    <row r="74" spans="1:7">
      <c r="A74" s="103" t="str">
        <f t="shared" si="6"/>
        <v>2043</v>
      </c>
      <c r="B74" s="103">
        <v>2</v>
      </c>
      <c r="C74" s="2" t="s">
        <v>90</v>
      </c>
      <c r="D74" s="104">
        <f>ROUND(SUMIFS('2月'!G:G,'2月'!P:P,C74)/1000,0)</f>
        <v>0</v>
      </c>
      <c r="E74" s="104">
        <f t="shared" si="9"/>
        <v>0</v>
      </c>
      <c r="F74" s="104">
        <f>ROUND(SUMIFS('2月'!G:G,'2月'!P:P,C74,'2月'!K:K,"零售")/1000,0)</f>
        <v>0</v>
      </c>
      <c r="G74" s="104">
        <f t="shared" si="8"/>
        <v>0</v>
      </c>
    </row>
    <row r="75" spans="1:7">
      <c r="A75" s="103" t="str">
        <f t="shared" si="6"/>
        <v>205</v>
      </c>
      <c r="B75" s="103">
        <v>2</v>
      </c>
      <c r="C75" s="163" t="s">
        <v>60</v>
      </c>
      <c r="D75" s="104">
        <f>ROUND(SUMIFS('2月'!G:G,'2月'!O:O,C75)/1000,0)</f>
        <v>0</v>
      </c>
      <c r="E75" s="104">
        <f t="shared" si="9"/>
        <v>0</v>
      </c>
      <c r="F75" s="104">
        <f>ROUND(SUMIFS('2月'!G:G,'2月'!O:O,C75,'2月'!K:K,"零售")/1000,0)</f>
        <v>0</v>
      </c>
      <c r="G75" s="104">
        <f t="shared" si="8"/>
        <v>0</v>
      </c>
    </row>
    <row r="76" spans="1:7">
      <c r="A76" s="103" t="str">
        <f t="shared" si="6"/>
        <v>206</v>
      </c>
      <c r="B76" s="103">
        <v>2</v>
      </c>
      <c r="C76" s="163" t="s">
        <v>62</v>
      </c>
      <c r="D76" s="104">
        <f>ROUND(SUMIFS('2月'!G:G,'2月'!O:O,C76)/1000,0)</f>
        <v>0</v>
      </c>
      <c r="E76" s="104">
        <f t="shared" si="9"/>
        <v>0</v>
      </c>
      <c r="F76" s="104">
        <f>ROUND(SUMIFS('2月'!G:G,'2月'!O:O,C76,'2月'!K:K,"零售")/1000,0)</f>
        <v>0</v>
      </c>
      <c r="G76" s="104">
        <f t="shared" si="8"/>
        <v>0</v>
      </c>
    </row>
    <row r="77" spans="1:7">
      <c r="A77" s="103" t="str">
        <f t="shared" si="6"/>
        <v>207</v>
      </c>
      <c r="B77" s="103">
        <v>2</v>
      </c>
      <c r="C77" s="163" t="s">
        <v>94</v>
      </c>
      <c r="D77" s="104">
        <f>ROUND(SUMIFS('2月'!G:G,'2月'!O:O,C77)/1000,0)</f>
        <v>0</v>
      </c>
      <c r="E77" s="104">
        <f t="shared" si="9"/>
        <v>0</v>
      </c>
      <c r="F77" s="104">
        <f>ROUND(SUMIFS('2月'!G:G,'2月'!O:O,C77,'2月'!K:K,"零售")/1000,0)</f>
        <v>0</v>
      </c>
      <c r="G77" s="104">
        <f t="shared" si="8"/>
        <v>0</v>
      </c>
    </row>
    <row r="78" spans="1:7">
      <c r="A78" s="103" t="str">
        <f t="shared" si="6"/>
        <v>2071</v>
      </c>
      <c r="B78" s="103">
        <v>2</v>
      </c>
      <c r="C78" s="2" t="s">
        <v>96</v>
      </c>
      <c r="D78" s="104">
        <f>ROUND(SUMIFS('2月'!G:G,'2月'!P:P,C78)/1000,0)</f>
        <v>0</v>
      </c>
      <c r="E78" s="104">
        <f t="shared" si="9"/>
        <v>0</v>
      </c>
      <c r="F78" s="104">
        <f>ROUND(SUMIFS('2月'!G:G,'2月'!P:P,C78,'2月'!K:K,"零售")/1000,0)</f>
        <v>0</v>
      </c>
      <c r="G78" s="104">
        <f t="shared" si="8"/>
        <v>0</v>
      </c>
    </row>
    <row r="79" spans="1:7">
      <c r="A79" s="103" t="str">
        <f t="shared" si="6"/>
        <v>208</v>
      </c>
      <c r="B79" s="103">
        <v>2</v>
      </c>
      <c r="C79" s="163" t="s">
        <v>98</v>
      </c>
      <c r="D79" s="104">
        <f>ROUND(SUMIFS('2月'!G:G,'2月'!O:O,C79)/1000,0)</f>
        <v>0</v>
      </c>
      <c r="E79" s="104">
        <f t="shared" si="9"/>
        <v>0</v>
      </c>
      <c r="F79" s="104">
        <f>ROUND(SUMIFS('2月'!G:G,'2月'!O:O,C79,'2月'!K:K,"零售")/1000,0)</f>
        <v>0</v>
      </c>
      <c r="G79" s="104">
        <f t="shared" si="8"/>
        <v>0</v>
      </c>
    </row>
    <row r="80" spans="1:7">
      <c r="A80" s="103" t="str">
        <f t="shared" ref="A80:A143" si="10">CONCATENATE(B80,C80)</f>
        <v>209</v>
      </c>
      <c r="B80" s="103">
        <v>2</v>
      </c>
      <c r="C80" s="163" t="s">
        <v>100</v>
      </c>
      <c r="D80" s="104">
        <f>ROUND(SUMIFS('2月'!G:G,'2月'!O:O,C80)/1000,0)</f>
        <v>0</v>
      </c>
      <c r="E80" s="104">
        <f t="shared" si="9"/>
        <v>0</v>
      </c>
      <c r="F80" s="104">
        <f>ROUND(SUMIFS('2月'!G:G,'2月'!O:O,C80,'2月'!K:K,"零售")/1000,0)</f>
        <v>0</v>
      </c>
      <c r="G80" s="104">
        <f t="shared" si="8"/>
        <v>0</v>
      </c>
    </row>
    <row r="81" spans="1:7">
      <c r="A81" s="103" t="str">
        <f t="shared" si="10"/>
        <v>2091</v>
      </c>
      <c r="B81" s="103">
        <v>2</v>
      </c>
      <c r="C81" s="2" t="s">
        <v>102</v>
      </c>
      <c r="D81" s="104">
        <f>ROUND(SUMIFS('2月'!G:G,'2月'!P:P,C81)/1000,0)</f>
        <v>0</v>
      </c>
      <c r="E81" s="104">
        <f t="shared" si="9"/>
        <v>0</v>
      </c>
      <c r="F81" s="104">
        <f>ROUND(SUMIFS('2月'!G:G,'2月'!P:P,C81,'2月'!K:K,"零售")/1000,0)</f>
        <v>0</v>
      </c>
      <c r="G81" s="104">
        <f t="shared" si="8"/>
        <v>0</v>
      </c>
    </row>
    <row r="82" spans="1:7">
      <c r="A82" s="103" t="str">
        <f t="shared" si="10"/>
        <v>210</v>
      </c>
      <c r="B82" s="103">
        <v>2</v>
      </c>
      <c r="C82" s="2">
        <v>10</v>
      </c>
      <c r="D82" s="104">
        <f>ROUND(SUMIFS('2月'!G:G,'2月'!O:O,C82)/1000,0)</f>
        <v>0</v>
      </c>
      <c r="E82" s="104">
        <f t="shared" si="9"/>
        <v>0</v>
      </c>
      <c r="F82" s="104">
        <f>ROUND(SUMIFS('2月'!G:G,'2月'!O:O,C82,'2月'!K:K,"零售")/1000,0)</f>
        <v>0</v>
      </c>
      <c r="G82" s="104">
        <f t="shared" si="8"/>
        <v>0</v>
      </c>
    </row>
    <row r="83" spans="1:7">
      <c r="A83" s="103" t="str">
        <f t="shared" si="10"/>
        <v>211</v>
      </c>
      <c r="B83" s="103">
        <v>2</v>
      </c>
      <c r="C83" s="2">
        <v>11</v>
      </c>
      <c r="D83" s="104">
        <f>ROUND(SUMIFS('2月'!G:G,'2月'!O:O,C83)/1000,0)</f>
        <v>0</v>
      </c>
      <c r="E83" s="104">
        <f t="shared" si="9"/>
        <v>0</v>
      </c>
      <c r="F83" s="104">
        <f>ROUND(SUMIFS('2月'!G:G,'2月'!O:O,C83,'2月'!K:K,"零售")/1000,0)</f>
        <v>0</v>
      </c>
      <c r="G83" s="104">
        <f t="shared" si="8"/>
        <v>0</v>
      </c>
    </row>
    <row r="84" spans="1:7">
      <c r="A84" s="103" t="str">
        <f t="shared" si="10"/>
        <v>212</v>
      </c>
      <c r="B84" s="103">
        <v>2</v>
      </c>
      <c r="C84" s="2">
        <v>12</v>
      </c>
      <c r="D84" s="104">
        <f>ROUND(SUMIFS('2月'!G:G,'2月'!O:O,C84)/1000,0)</f>
        <v>0</v>
      </c>
      <c r="E84" s="104">
        <f t="shared" si="9"/>
        <v>0</v>
      </c>
      <c r="F84" s="104">
        <f>ROUND(SUMIFS('2月'!G:G,'2月'!O:O,C84,'2月'!K:K,"零售")/1000,0)</f>
        <v>0</v>
      </c>
      <c r="G84" s="104">
        <f t="shared" si="8"/>
        <v>0</v>
      </c>
    </row>
    <row r="85" spans="1:7">
      <c r="A85" s="103" t="str">
        <f t="shared" si="10"/>
        <v>2121</v>
      </c>
      <c r="B85" s="103">
        <v>2</v>
      </c>
      <c r="C85" s="2">
        <v>121</v>
      </c>
      <c r="D85" s="104">
        <f>ROUND(SUMIFS('2月'!G:G,'2月'!P:P,C85)/1000,0)</f>
        <v>0</v>
      </c>
      <c r="E85" s="104">
        <f t="shared" si="9"/>
        <v>0</v>
      </c>
      <c r="F85" s="104">
        <f>ROUND(SUMIFS('2月'!G:G,'2月'!P:P,C85,'2月'!K:K,"零售")/1000,0)</f>
        <v>0</v>
      </c>
      <c r="G85" s="104">
        <f t="shared" si="8"/>
        <v>0</v>
      </c>
    </row>
    <row r="86" spans="1:7">
      <c r="A86" s="103" t="str">
        <f t="shared" si="10"/>
        <v>2122</v>
      </c>
      <c r="B86" s="103">
        <v>2</v>
      </c>
      <c r="C86" s="2" t="s">
        <v>108</v>
      </c>
      <c r="D86" s="104">
        <f>ROUND(SUMIFS('2月'!G:G,'2月'!P:P,C86)/1000,0)</f>
        <v>0</v>
      </c>
      <c r="E86" s="104">
        <f t="shared" si="9"/>
        <v>0</v>
      </c>
      <c r="F86" s="104">
        <f>ROUND(SUMIFS('2月'!G:G,'2月'!P:P,C86,'2月'!K:K,"零售")/1000,0)</f>
        <v>0</v>
      </c>
      <c r="G86" s="104">
        <f t="shared" si="8"/>
        <v>0</v>
      </c>
    </row>
    <row r="87" spans="1:7">
      <c r="A87" s="103" t="str">
        <f t="shared" si="10"/>
        <v>213</v>
      </c>
      <c r="B87" s="103">
        <v>2</v>
      </c>
      <c r="C87" s="2">
        <v>13</v>
      </c>
      <c r="D87" s="104">
        <f>ROUND(SUMIFS('2月'!G:G,'2月'!O:O,C87)/1000,0)</f>
        <v>0</v>
      </c>
      <c r="E87" s="104">
        <f t="shared" si="9"/>
        <v>0</v>
      </c>
      <c r="F87" s="104">
        <f>ROUND(SUMIFS('2月'!G:G,'2月'!O:O,C87,'2月'!K:K,"零售")/1000,0)</f>
        <v>0</v>
      </c>
      <c r="G87" s="104">
        <f t="shared" si="8"/>
        <v>0</v>
      </c>
    </row>
    <row r="88" spans="1:7">
      <c r="A88" s="103" t="str">
        <f t="shared" si="10"/>
        <v>2131</v>
      </c>
      <c r="B88" s="103">
        <v>2</v>
      </c>
      <c r="C88" s="2" t="s">
        <v>111</v>
      </c>
      <c r="D88" s="104">
        <f>ROUND(SUMIFS('2月'!G:G,'2月'!P:P,C88)/1000,0)</f>
        <v>0</v>
      </c>
      <c r="E88" s="104">
        <f t="shared" si="9"/>
        <v>0</v>
      </c>
      <c r="F88" s="104">
        <f>ROUND(SUMIFS('2月'!G:G,'2月'!P:P,C88,'2月'!K:K,"零售")/1000,0)</f>
        <v>0</v>
      </c>
      <c r="G88" s="104">
        <f t="shared" si="8"/>
        <v>0</v>
      </c>
    </row>
    <row r="89" spans="1:7">
      <c r="A89" s="103" t="str">
        <f t="shared" si="10"/>
        <v>2132</v>
      </c>
      <c r="B89" s="103">
        <v>2</v>
      </c>
      <c r="C89" s="2" t="s">
        <v>113</v>
      </c>
      <c r="D89" s="104">
        <f>ROUND(SUMIFS('2月'!G:G,'2月'!P:P,C89)/1000,0)</f>
        <v>0</v>
      </c>
      <c r="E89" s="104">
        <f t="shared" si="9"/>
        <v>0</v>
      </c>
      <c r="F89" s="104">
        <f>ROUND(SUMIFS('2月'!G:G,'2月'!P:P,C89,'2月'!K:K,"零售")/1000,0)</f>
        <v>0</v>
      </c>
      <c r="G89" s="104">
        <f t="shared" si="8"/>
        <v>0</v>
      </c>
    </row>
    <row r="90" spans="1:7">
      <c r="A90" s="103" t="str">
        <f t="shared" si="10"/>
        <v>214</v>
      </c>
      <c r="B90" s="103">
        <v>2</v>
      </c>
      <c r="C90" s="2">
        <v>14</v>
      </c>
      <c r="D90" s="104">
        <f>ROUND(SUMIFS('2月'!G:G,'2月'!O:O,C90)/1000,0)</f>
        <v>0</v>
      </c>
      <c r="E90" s="104">
        <f t="shared" si="9"/>
        <v>0</v>
      </c>
      <c r="F90" s="104">
        <f>ROUND(SUMIFS('2月'!G:G,'2月'!O:O,C90,'2月'!K:K,"零售")/1000,0)</f>
        <v>0</v>
      </c>
      <c r="G90" s="104">
        <f t="shared" si="8"/>
        <v>0</v>
      </c>
    </row>
    <row r="91" spans="1:7">
      <c r="A91" s="103" t="str">
        <f t="shared" si="10"/>
        <v>2141</v>
      </c>
      <c r="B91" s="103">
        <v>2</v>
      </c>
      <c r="C91" s="2" t="s">
        <v>116</v>
      </c>
      <c r="D91" s="104">
        <f>ROUND(SUMIFS('2月'!G:G,'2月'!P:P,C91)/1000,0)</f>
        <v>0</v>
      </c>
      <c r="E91" s="104">
        <f t="shared" si="9"/>
        <v>0</v>
      </c>
      <c r="F91" s="104">
        <f>ROUND(SUMIFS('2月'!G:G,'2月'!P:P,C91,'2月'!K:K,"零售")/1000,0)</f>
        <v>0</v>
      </c>
      <c r="G91" s="104">
        <f t="shared" si="8"/>
        <v>0</v>
      </c>
    </row>
    <row r="92" spans="1:7">
      <c r="A92" s="103" t="str">
        <f t="shared" si="10"/>
        <v>215</v>
      </c>
      <c r="B92" s="103">
        <v>2</v>
      </c>
      <c r="C92" s="2">
        <v>15</v>
      </c>
      <c r="D92" s="104">
        <f>ROUND(SUMIFS('2月'!G:G,'2月'!O:O,C92)/1000,0)</f>
        <v>0</v>
      </c>
      <c r="E92" s="104">
        <f t="shared" si="9"/>
        <v>0</v>
      </c>
      <c r="F92" s="104">
        <f>ROUND(SUMIFS('2月'!G:G,'2月'!O:O,C92,'2月'!K:K,"零售")/1000,0)</f>
        <v>0</v>
      </c>
      <c r="G92" s="104">
        <f t="shared" si="8"/>
        <v>0</v>
      </c>
    </row>
    <row r="93" spans="1:7">
      <c r="A93" s="103" t="str">
        <f t="shared" si="10"/>
        <v>216</v>
      </c>
      <c r="B93" s="103">
        <v>2</v>
      </c>
      <c r="C93" s="2">
        <v>16</v>
      </c>
      <c r="D93" s="104">
        <f>ROUND(SUMIFS('2月'!G:G,'2月'!P:P,C93)/1000,0)</f>
        <v>0</v>
      </c>
      <c r="E93" s="104">
        <f t="shared" si="9"/>
        <v>0</v>
      </c>
      <c r="F93" s="104">
        <f>ROUND(SUMIFS('2月'!G:G,'2月'!P:P,C93,'2月'!K:K,"零售")/1000,0)</f>
        <v>0</v>
      </c>
      <c r="G93" s="104">
        <f t="shared" si="8"/>
        <v>0</v>
      </c>
    </row>
    <row r="94" spans="1:7">
      <c r="A94" s="103" t="str">
        <f t="shared" si="10"/>
        <v>2161</v>
      </c>
      <c r="B94" s="103">
        <v>2</v>
      </c>
      <c r="C94" s="2">
        <v>161</v>
      </c>
      <c r="D94" s="104">
        <f>ROUND(SUMIFS('2月'!G:G,'2月'!O:O,C94)/1000,0)</f>
        <v>0</v>
      </c>
      <c r="E94" s="104">
        <f t="shared" si="9"/>
        <v>0</v>
      </c>
      <c r="F94" s="104">
        <f>ROUND(SUMIFS('2月'!G:G,'2月'!O:O,C94,'2月'!K:K,"零售")/1000,0)</f>
        <v>0</v>
      </c>
      <c r="G94" s="104">
        <f t="shared" si="8"/>
        <v>0</v>
      </c>
    </row>
    <row r="95" spans="1:7">
      <c r="A95" s="103" t="str">
        <f t="shared" si="10"/>
        <v>217</v>
      </c>
      <c r="B95" s="103">
        <v>2</v>
      </c>
      <c r="C95" s="2">
        <v>17</v>
      </c>
      <c r="D95" s="104">
        <f>ROUND(SUMIFS('2月'!G:G,'2月'!O:O,C95)/1000,0)</f>
        <v>0</v>
      </c>
      <c r="E95" s="104">
        <f t="shared" si="9"/>
        <v>0</v>
      </c>
      <c r="F95" s="104">
        <f>ROUND(SUMIFS('2月'!G:G,'2月'!O:O,C95,'2月'!K:K,"零售")/1000,0)</f>
        <v>0</v>
      </c>
      <c r="G95" s="104">
        <f t="shared" si="8"/>
        <v>0</v>
      </c>
    </row>
    <row r="96" spans="1:7">
      <c r="A96" s="103" t="str">
        <f t="shared" si="10"/>
        <v>218</v>
      </c>
      <c r="B96" s="103">
        <v>2</v>
      </c>
      <c r="C96" s="2">
        <v>18</v>
      </c>
      <c r="D96" s="104">
        <f>ROUND(SUMIFS('2月'!G:G,'2月'!O:O,C96)/1000,0)</f>
        <v>0</v>
      </c>
      <c r="E96" s="104">
        <f t="shared" si="9"/>
        <v>0</v>
      </c>
      <c r="F96" s="104">
        <f>ROUND(SUMIFS('2月'!G:G,'2月'!O:O,C96,'2月'!K:K,"零售")/1000,0)</f>
        <v>0</v>
      </c>
      <c r="G96" s="104">
        <f t="shared" si="8"/>
        <v>0</v>
      </c>
    </row>
    <row r="97" spans="1:7">
      <c r="A97" s="103" t="str">
        <f t="shared" si="10"/>
        <v>219</v>
      </c>
      <c r="B97" s="103">
        <v>2</v>
      </c>
      <c r="C97" s="2">
        <v>19</v>
      </c>
      <c r="D97" s="104">
        <f>ROUND(SUMIFS('2月'!G:G,'2月'!O:O,C97)/1000,0)</f>
        <v>0</v>
      </c>
      <c r="E97" s="104">
        <f t="shared" si="9"/>
        <v>0</v>
      </c>
      <c r="F97" s="104">
        <f>ROUND(SUMIFS('2月'!G:G,'2月'!O:O,C97,'2月'!K:K,"零售")/1000,0)</f>
        <v>0</v>
      </c>
      <c r="G97" s="104">
        <f t="shared" si="8"/>
        <v>0</v>
      </c>
    </row>
    <row r="98" spans="1:7">
      <c r="A98" s="103" t="str">
        <f t="shared" si="10"/>
        <v>220</v>
      </c>
      <c r="B98" s="103">
        <v>2</v>
      </c>
      <c r="C98" s="2">
        <v>20</v>
      </c>
      <c r="D98" s="104">
        <f>ROUND(SUMIFS('2月'!G:G,'2月'!O:O,C98)/1000,0)</f>
        <v>0</v>
      </c>
      <c r="E98" s="104">
        <f t="shared" si="9"/>
        <v>0</v>
      </c>
      <c r="F98" s="104">
        <f>ROUND(SUMIFS('2月'!G:G,'2月'!O:O,C98,'2月'!K:K,"零售")/1000,0)</f>
        <v>0</v>
      </c>
      <c r="G98" s="104">
        <f t="shared" si="8"/>
        <v>0</v>
      </c>
    </row>
    <row r="99" spans="1:7">
      <c r="A99" s="103" t="str">
        <f t="shared" si="10"/>
        <v>2201</v>
      </c>
      <c r="B99" s="103">
        <v>2</v>
      </c>
      <c r="C99" s="2" t="s">
        <v>125</v>
      </c>
      <c r="D99" s="104">
        <f>ROUND(SUMIFS('2月'!G:G,'2月'!P:P,C99)/1000,0)</f>
        <v>0</v>
      </c>
      <c r="E99" s="104">
        <f t="shared" si="9"/>
        <v>0</v>
      </c>
      <c r="F99" s="104">
        <f>ROUND(SUMIFS('2月'!G:G,'2月'!P:P,C99,'2月'!K:K,"零售")/1000,0)</f>
        <v>0</v>
      </c>
      <c r="G99" s="104">
        <f t="shared" si="8"/>
        <v>0</v>
      </c>
    </row>
    <row r="100" spans="1:7">
      <c r="A100" s="103" t="str">
        <f t="shared" si="10"/>
        <v>221</v>
      </c>
      <c r="B100" s="103">
        <v>2</v>
      </c>
      <c r="C100" s="2">
        <v>21</v>
      </c>
      <c r="D100" s="104">
        <f>ROUND(SUMIFS('2月'!G:G,'2月'!O:O,C100)/1000,0)</f>
        <v>0</v>
      </c>
      <c r="E100" s="104">
        <f t="shared" si="9"/>
        <v>0</v>
      </c>
      <c r="F100" s="104">
        <f>ROUND(SUMIFS('2月'!G:G,'2月'!O:O,C100,'2月'!K:K,"零售")/1000,0)</f>
        <v>0</v>
      </c>
      <c r="G100" s="104">
        <f t="shared" si="8"/>
        <v>0</v>
      </c>
    </row>
    <row r="101" spans="1:7">
      <c r="A101" s="103" t="str">
        <f t="shared" si="10"/>
        <v>222</v>
      </c>
      <c r="B101" s="103">
        <v>2</v>
      </c>
      <c r="C101" s="2">
        <v>22</v>
      </c>
      <c r="D101" s="104">
        <f>ROUND(SUMIFS('2月'!G:G,'2月'!O:O,C101)/1000,0)</f>
        <v>0</v>
      </c>
      <c r="E101" s="104">
        <f t="shared" si="9"/>
        <v>0</v>
      </c>
      <c r="F101" s="104">
        <f>ROUND(SUMIFS('2月'!G:G,'2月'!O:O,C101,'2月'!K:K,"零售")/1000,0)</f>
        <v>0</v>
      </c>
      <c r="G101" s="104">
        <f t="shared" si="8"/>
        <v>0</v>
      </c>
    </row>
    <row r="102" spans="1:7">
      <c r="A102" s="103" t="str">
        <f t="shared" si="10"/>
        <v>223</v>
      </c>
      <c r="B102" s="103">
        <v>2</v>
      </c>
      <c r="C102" s="2">
        <v>23</v>
      </c>
      <c r="D102" s="104">
        <f>ROUND(SUMIFS('2月'!G:G,'2月'!O:O,C102)/1000,0)</f>
        <v>0</v>
      </c>
      <c r="E102" s="104">
        <f t="shared" si="9"/>
        <v>0</v>
      </c>
      <c r="F102" s="104">
        <f>ROUND(SUMIFS('2月'!G:G,'2月'!O:O,C102,'2月'!K:K,"零售")/1000,0)</f>
        <v>0</v>
      </c>
      <c r="G102" s="104">
        <f t="shared" si="8"/>
        <v>0</v>
      </c>
    </row>
    <row r="103" spans="1:7">
      <c r="A103" s="103" t="str">
        <f t="shared" si="10"/>
        <v>2231</v>
      </c>
      <c r="B103" s="103">
        <v>2</v>
      </c>
      <c r="C103" s="2" t="s">
        <v>130</v>
      </c>
      <c r="D103" s="104">
        <f>ROUND(SUMIFS('2月'!G:G,'2月'!P:P,C103)/1000,0)</f>
        <v>0</v>
      </c>
      <c r="E103" s="104">
        <f t="shared" si="9"/>
        <v>0</v>
      </c>
      <c r="F103" s="104">
        <f>ROUND(SUMIFS('2月'!G:G,'2月'!P:P,C103,'2月'!K:K,"零售")/1000,0)</f>
        <v>0</v>
      </c>
      <c r="G103" s="104">
        <f t="shared" si="8"/>
        <v>0</v>
      </c>
    </row>
    <row r="104" spans="1:7">
      <c r="A104" s="103" t="str">
        <f t="shared" si="10"/>
        <v>224</v>
      </c>
      <c r="B104" s="103">
        <v>2</v>
      </c>
      <c r="C104" s="2">
        <v>24</v>
      </c>
      <c r="D104" s="104">
        <f>ROUND(SUMIFS('2月'!G:G,'2月'!O:O,C104)/1000,0)</f>
        <v>0</v>
      </c>
      <c r="E104" s="104">
        <f t="shared" si="9"/>
        <v>0</v>
      </c>
      <c r="F104" s="104">
        <f>ROUND(SUMIFS('2月'!G:G,'2月'!O:O,C104,'2月'!K:K,"零售")/1000,0)</f>
        <v>0</v>
      </c>
      <c r="G104" s="104">
        <f t="shared" si="8"/>
        <v>0</v>
      </c>
    </row>
    <row r="105" spans="1:7">
      <c r="A105" s="103" t="str">
        <f t="shared" si="10"/>
        <v>2241</v>
      </c>
      <c r="B105" s="103">
        <v>2</v>
      </c>
      <c r="C105" s="2" t="s">
        <v>133</v>
      </c>
      <c r="D105" s="104">
        <f>ROUND(SUMIFS('2月'!G:G,'2月'!P:P,C105)/1000,0)</f>
        <v>0</v>
      </c>
      <c r="E105" s="104">
        <f t="shared" si="9"/>
        <v>0</v>
      </c>
      <c r="F105" s="104">
        <f>ROUND(SUMIFS('2月'!G:G,'2月'!P:P,C105,'2月'!K:K,"零售")/1000,0)</f>
        <v>0</v>
      </c>
      <c r="G105" s="104">
        <f t="shared" si="8"/>
        <v>0</v>
      </c>
    </row>
    <row r="106" spans="1:7">
      <c r="A106" s="103" t="str">
        <f t="shared" si="10"/>
        <v>2242</v>
      </c>
      <c r="B106" s="103">
        <v>2</v>
      </c>
      <c r="C106" s="2" t="s">
        <v>135</v>
      </c>
      <c r="D106" s="104">
        <f>ROUND(SUMIFS('2月'!G:G,'2月'!P:P,C106)/1000,0)</f>
        <v>0</v>
      </c>
      <c r="E106" s="104">
        <f t="shared" si="9"/>
        <v>0</v>
      </c>
      <c r="F106" s="104">
        <f>ROUND(SUMIFS('2月'!G:G,'2月'!P:P,C106,'2月'!K:K,"零售")/1000,0)</f>
        <v>0</v>
      </c>
      <c r="G106" s="104">
        <f t="shared" si="8"/>
        <v>0</v>
      </c>
    </row>
    <row r="107" spans="1:7">
      <c r="A107" s="103" t="str">
        <f t="shared" si="10"/>
        <v>2243</v>
      </c>
      <c r="B107" s="103">
        <v>2</v>
      </c>
      <c r="C107" s="2" t="s">
        <v>137</v>
      </c>
      <c r="D107" s="104">
        <f>ROUND(SUMIFS('2月'!G:G,'2月'!P:P,C107)/1000,0)</f>
        <v>0</v>
      </c>
      <c r="E107" s="104">
        <f t="shared" si="9"/>
        <v>0</v>
      </c>
      <c r="F107" s="104">
        <f>ROUND(SUMIFS('2月'!G:G,'2月'!P:P,C107,'2月'!K:K,"零售")/1000,0)</f>
        <v>0</v>
      </c>
      <c r="G107" s="104">
        <f t="shared" si="8"/>
        <v>0</v>
      </c>
    </row>
    <row r="108" spans="1:7">
      <c r="A108" s="103" t="str">
        <f t="shared" si="10"/>
        <v>225</v>
      </c>
      <c r="B108" s="103">
        <v>2</v>
      </c>
      <c r="C108" s="2">
        <v>25</v>
      </c>
      <c r="D108" s="104">
        <f>ROUND(SUMIFS('2月'!G:G,'2月'!O:O,C108)/1000,0)</f>
        <v>0</v>
      </c>
      <c r="E108" s="104">
        <f t="shared" si="9"/>
        <v>0</v>
      </c>
      <c r="F108" s="104">
        <f>ROUND(SUMIFS('2月'!G:G,'2月'!O:O,C108,'2月'!K:K,"零售")/1000,0)</f>
        <v>0</v>
      </c>
      <c r="G108" s="104">
        <f t="shared" si="8"/>
        <v>0</v>
      </c>
    </row>
    <row r="109" spans="1:7">
      <c r="A109" s="103" t="str">
        <f t="shared" si="10"/>
        <v>226</v>
      </c>
      <c r="B109" s="103">
        <v>2</v>
      </c>
      <c r="C109" s="2">
        <v>26</v>
      </c>
      <c r="D109" s="104">
        <f>ROUND(SUMIFS('2月'!G:G,'2月'!O:O,C109)/1000,0)</f>
        <v>0</v>
      </c>
      <c r="E109" s="104">
        <f t="shared" si="9"/>
        <v>0</v>
      </c>
      <c r="F109" s="104">
        <f>ROUND(SUMIFS('2月'!G:G,'2月'!O:O,C109,'2月'!K:K,"零售")/1000,0)</f>
        <v>0</v>
      </c>
      <c r="G109" s="104">
        <f t="shared" si="8"/>
        <v>0</v>
      </c>
    </row>
    <row r="110" spans="1:7">
      <c r="A110" s="103" t="str">
        <f t="shared" si="10"/>
        <v>227</v>
      </c>
      <c r="B110" s="103">
        <v>2</v>
      </c>
      <c r="C110" s="2">
        <v>27</v>
      </c>
      <c r="D110" s="104">
        <f>ROUND(SUMIFS('2月'!G:G,'2月'!O:O,C110)/1000,0)</f>
        <v>0</v>
      </c>
      <c r="E110" s="104">
        <f t="shared" si="9"/>
        <v>0</v>
      </c>
      <c r="F110" s="104">
        <f>ROUND(SUMIFS('2月'!G:G,'2月'!O:O,C110,'2月'!K:K,"零售")/1000,0)</f>
        <v>0</v>
      </c>
      <c r="G110" s="104">
        <f t="shared" si="8"/>
        <v>0</v>
      </c>
    </row>
    <row r="111" spans="1:7">
      <c r="A111" s="103" t="str">
        <f t="shared" si="10"/>
        <v>301</v>
      </c>
      <c r="B111" s="103">
        <v>3</v>
      </c>
      <c r="C111" s="163" t="s">
        <v>52</v>
      </c>
      <c r="D111" s="104">
        <f>ROUND(SUMIFS('3月'!G:G,'3月'!O:O,C111)/1000,0)</f>
        <v>0</v>
      </c>
      <c r="E111" s="104">
        <f t="shared" si="9"/>
        <v>0</v>
      </c>
      <c r="F111" s="104">
        <f>ROUND(SUMIFS('3月'!G:G,'3月'!O:O,C111,'3月'!K:K,"零售")/1000,0)</f>
        <v>0</v>
      </c>
      <c r="G111" s="104">
        <f t="shared" si="8"/>
        <v>0</v>
      </c>
    </row>
    <row r="112" spans="1:7">
      <c r="A112" s="103" t="str">
        <f t="shared" si="10"/>
        <v>3011</v>
      </c>
      <c r="B112" s="103">
        <v>3</v>
      </c>
      <c r="C112" s="2" t="s">
        <v>73</v>
      </c>
      <c r="D112" s="104">
        <f>ROUND(SUMIFS('3月'!G:G,'3月'!P:P,C112)/1000,0)</f>
        <v>0</v>
      </c>
      <c r="E112" s="104">
        <f t="shared" ref="E112:E175" si="11">E64+D112</f>
        <v>0</v>
      </c>
      <c r="F112" s="104">
        <f>ROUND(SUMIFS('3月'!G:G,'3月'!P:P,C112,'3月'!K:K,"零售")/1000,0)</f>
        <v>0</v>
      </c>
      <c r="G112" s="104">
        <f t="shared" ref="G112:G175" si="12">G64+F112</f>
        <v>0</v>
      </c>
    </row>
    <row r="113" spans="1:7">
      <c r="A113" s="103" t="str">
        <f t="shared" si="10"/>
        <v>3012</v>
      </c>
      <c r="B113" s="103">
        <v>3</v>
      </c>
      <c r="C113" s="110" t="s">
        <v>75</v>
      </c>
      <c r="D113" s="104">
        <f>ROUND(SUMIFS('3月'!G:G,'3月'!P:P,C113)/1000,0)</f>
        <v>0</v>
      </c>
      <c r="E113" s="104">
        <f t="shared" si="11"/>
        <v>0</v>
      </c>
      <c r="F113" s="104">
        <f>ROUND(SUMIFS('3月'!G:G,'3月'!P:P,C113,'3月'!K:K,"零售")/1000,0)</f>
        <v>0</v>
      </c>
      <c r="G113" s="104">
        <f t="shared" si="12"/>
        <v>0</v>
      </c>
    </row>
    <row r="114" spans="1:7">
      <c r="A114" s="103" t="str">
        <f t="shared" si="10"/>
        <v>3013</v>
      </c>
      <c r="B114" s="103">
        <v>3</v>
      </c>
      <c r="C114" s="2" t="s">
        <v>77</v>
      </c>
      <c r="D114" s="104">
        <f>ROUND(SUMIFS('3月'!G:G,'3月'!P:P,C114)/1000,0)</f>
        <v>0</v>
      </c>
      <c r="E114" s="104">
        <f t="shared" si="11"/>
        <v>0</v>
      </c>
      <c r="F114" s="104">
        <f>ROUND(SUMIFS('3月'!G:G,'3月'!P:P,C114,'3月'!K:K,"零售")/1000,0)</f>
        <v>0</v>
      </c>
      <c r="G114" s="104">
        <f t="shared" si="12"/>
        <v>0</v>
      </c>
    </row>
    <row r="115" spans="1:7">
      <c r="A115" s="103" t="str">
        <f t="shared" si="10"/>
        <v>3014</v>
      </c>
      <c r="B115" s="103">
        <v>3</v>
      </c>
      <c r="C115" s="2" t="s">
        <v>79</v>
      </c>
      <c r="D115" s="104">
        <f>ROUND(SUMIFS('3月'!G:G,'3月'!P:P,C115)/1000,0)</f>
        <v>0</v>
      </c>
      <c r="E115" s="104">
        <f t="shared" si="11"/>
        <v>0</v>
      </c>
      <c r="F115" s="104">
        <f>ROUND(SUMIFS('3月'!G:G,'3月'!P:P,C115,'3月'!K:K,"零售")/1000,0)</f>
        <v>0</v>
      </c>
      <c r="G115" s="104">
        <f t="shared" si="12"/>
        <v>0</v>
      </c>
    </row>
    <row r="116" spans="1:7">
      <c r="A116" s="103" t="str">
        <f t="shared" si="10"/>
        <v>3015</v>
      </c>
      <c r="B116" s="103">
        <v>3</v>
      </c>
      <c r="C116" s="2" t="s">
        <v>81</v>
      </c>
      <c r="D116" s="104">
        <f>ROUND(SUMIFS('3月'!G:G,'3月'!P:P,C116)/1000,0)</f>
        <v>0</v>
      </c>
      <c r="E116" s="104">
        <f t="shared" si="11"/>
        <v>0</v>
      </c>
      <c r="F116" s="104">
        <f>ROUND(SUMIFS('3月'!G:G,'3月'!P:P,C116,'3月'!K:K,"零售")/1000,0)</f>
        <v>0</v>
      </c>
      <c r="G116" s="104">
        <f t="shared" si="12"/>
        <v>0</v>
      </c>
    </row>
    <row r="117" spans="1:7">
      <c r="A117" s="103" t="str">
        <f t="shared" si="10"/>
        <v>302</v>
      </c>
      <c r="B117" s="103">
        <v>3</v>
      </c>
      <c r="C117" s="163" t="s">
        <v>54</v>
      </c>
      <c r="D117" s="104">
        <f>ROUND(SUMIFS('3月'!G:G,'3月'!O:O,C117)/1000,0)</f>
        <v>0</v>
      </c>
      <c r="E117" s="104">
        <f t="shared" si="11"/>
        <v>0</v>
      </c>
      <c r="F117" s="104">
        <f>ROUND(SUMIFS('3月'!G:G,'3月'!O:O,C117,'3月'!K:K,"零售")/1000,0)</f>
        <v>0</v>
      </c>
      <c r="G117" s="104">
        <f t="shared" si="12"/>
        <v>0</v>
      </c>
    </row>
    <row r="118" spans="1:7">
      <c r="A118" s="103" t="str">
        <f t="shared" si="10"/>
        <v>303</v>
      </c>
      <c r="B118" s="103">
        <v>3</v>
      </c>
      <c r="C118" s="163" t="s">
        <v>56</v>
      </c>
      <c r="D118" s="104">
        <f>ROUND(SUMIFS('3月'!G:G,'3月'!O:O,C118)/1000,0)</f>
        <v>0</v>
      </c>
      <c r="E118" s="104">
        <f t="shared" si="11"/>
        <v>0</v>
      </c>
      <c r="F118" s="104">
        <f>ROUND(SUMIFS('3月'!G:G,'3月'!O:O,C118,'3月'!K:K,"零售")/1000,0)</f>
        <v>0</v>
      </c>
      <c r="G118" s="104">
        <f t="shared" si="12"/>
        <v>0</v>
      </c>
    </row>
    <row r="119" spans="1:7">
      <c r="A119" s="103" t="str">
        <f t="shared" si="10"/>
        <v>304</v>
      </c>
      <c r="B119" s="103">
        <v>3</v>
      </c>
      <c r="C119" s="163" t="s">
        <v>58</v>
      </c>
      <c r="D119" s="104">
        <f>ROUND(SUMIFS('3月'!G:G,'3月'!O:O,C119)/1000,0)</f>
        <v>0</v>
      </c>
      <c r="E119" s="104">
        <f t="shared" si="11"/>
        <v>0</v>
      </c>
      <c r="F119" s="104">
        <f>ROUND(SUMIFS('3月'!G:G,'3月'!O:O,C119,'3月'!K:K,"零售")/1000,0)</f>
        <v>0</v>
      </c>
      <c r="G119" s="104">
        <f t="shared" si="12"/>
        <v>0</v>
      </c>
    </row>
    <row r="120" spans="1:7">
      <c r="A120" s="103" t="str">
        <f t="shared" si="10"/>
        <v>3041</v>
      </c>
      <c r="B120" s="103">
        <v>3</v>
      </c>
      <c r="C120" s="2" t="s">
        <v>86</v>
      </c>
      <c r="D120" s="104">
        <f>ROUND(SUMIFS('3月'!G:G,'3月'!P:P,C120)/1000,0)</f>
        <v>0</v>
      </c>
      <c r="E120" s="104">
        <f t="shared" si="11"/>
        <v>0</v>
      </c>
      <c r="F120" s="104">
        <f>ROUND(SUMIFS('3月'!G:G,'3月'!P:P,C120,'3月'!K:K,"零售")/1000,0)</f>
        <v>0</v>
      </c>
      <c r="G120" s="104">
        <f t="shared" si="12"/>
        <v>0</v>
      </c>
    </row>
    <row r="121" spans="1:7">
      <c r="A121" s="103" t="str">
        <f t="shared" si="10"/>
        <v>3042</v>
      </c>
      <c r="B121" s="103">
        <v>3</v>
      </c>
      <c r="C121" s="2" t="s">
        <v>88</v>
      </c>
      <c r="D121" s="104">
        <f>ROUND(SUMIFS('3月'!G:G,'3月'!P:P,C121)/1000,0)</f>
        <v>0</v>
      </c>
      <c r="E121" s="104">
        <f t="shared" si="11"/>
        <v>0</v>
      </c>
      <c r="F121" s="104">
        <f>ROUND(SUMIFS('3月'!G:G,'3月'!P:P,C121,'3月'!K:K,"零售")/1000,0)</f>
        <v>0</v>
      </c>
      <c r="G121" s="104">
        <f t="shared" si="12"/>
        <v>0</v>
      </c>
    </row>
    <row r="122" spans="1:7">
      <c r="A122" s="103" t="str">
        <f t="shared" si="10"/>
        <v>3043</v>
      </c>
      <c r="B122" s="103">
        <v>3</v>
      </c>
      <c r="C122" s="2" t="s">
        <v>90</v>
      </c>
      <c r="D122" s="104">
        <f>ROUND(SUMIFS('3月'!G:G,'3月'!P:P,C122)/1000,0)</f>
        <v>0</v>
      </c>
      <c r="E122" s="104">
        <f t="shared" si="11"/>
        <v>0</v>
      </c>
      <c r="F122" s="104">
        <f>ROUND(SUMIFS('3月'!G:G,'3月'!P:P,C122,'3月'!K:K,"零售")/1000,0)</f>
        <v>0</v>
      </c>
      <c r="G122" s="104">
        <f t="shared" si="12"/>
        <v>0</v>
      </c>
    </row>
    <row r="123" spans="1:7">
      <c r="A123" s="103" t="str">
        <f t="shared" si="10"/>
        <v>305</v>
      </c>
      <c r="B123" s="103">
        <v>3</v>
      </c>
      <c r="C123" s="163" t="s">
        <v>60</v>
      </c>
      <c r="D123" s="104">
        <f>ROUND(SUMIFS('3月'!G:G,'3月'!O:O,C123)/1000,0)</f>
        <v>0</v>
      </c>
      <c r="E123" s="104">
        <f t="shared" si="11"/>
        <v>0</v>
      </c>
      <c r="F123" s="104">
        <f>ROUND(SUMIFS('3月'!G:G,'3月'!O:O,C123,'3月'!K:K,"零售")/1000,0)</f>
        <v>0</v>
      </c>
      <c r="G123" s="104">
        <f t="shared" si="12"/>
        <v>0</v>
      </c>
    </row>
    <row r="124" spans="1:7">
      <c r="A124" s="103" t="str">
        <f t="shared" si="10"/>
        <v>306</v>
      </c>
      <c r="B124" s="103">
        <v>3</v>
      </c>
      <c r="C124" s="163" t="s">
        <v>62</v>
      </c>
      <c r="D124" s="104">
        <f>ROUND(SUMIFS('3月'!G:G,'3月'!O:O,C124)/1000,0)</f>
        <v>0</v>
      </c>
      <c r="E124" s="104">
        <f t="shared" si="11"/>
        <v>0</v>
      </c>
      <c r="F124" s="104">
        <f>ROUND(SUMIFS('3月'!G:G,'3月'!O:O,C124,'3月'!K:K,"零售")/1000,0)</f>
        <v>0</v>
      </c>
      <c r="G124" s="104">
        <f t="shared" si="12"/>
        <v>0</v>
      </c>
    </row>
    <row r="125" spans="1:7">
      <c r="A125" s="103" t="str">
        <f t="shared" si="10"/>
        <v>307</v>
      </c>
      <c r="B125" s="103">
        <v>3</v>
      </c>
      <c r="C125" s="163" t="s">
        <v>94</v>
      </c>
      <c r="D125" s="104">
        <f>ROUND(SUMIFS('3月'!G:G,'3月'!O:O,C125)/1000,0)</f>
        <v>0</v>
      </c>
      <c r="E125" s="104">
        <f t="shared" si="11"/>
        <v>0</v>
      </c>
      <c r="F125" s="104">
        <f>ROUND(SUMIFS('3月'!G:G,'3月'!O:O,C125,'3月'!K:K,"零售")/1000,0)</f>
        <v>0</v>
      </c>
      <c r="G125" s="104">
        <f t="shared" si="12"/>
        <v>0</v>
      </c>
    </row>
    <row r="126" spans="1:7">
      <c r="A126" s="103" t="str">
        <f t="shared" si="10"/>
        <v>3071</v>
      </c>
      <c r="B126" s="103">
        <v>3</v>
      </c>
      <c r="C126" s="2" t="s">
        <v>96</v>
      </c>
      <c r="D126" s="104">
        <f>ROUND(SUMIFS('3月'!G:G,'3月'!P:P,C126)/1000,0)</f>
        <v>0</v>
      </c>
      <c r="E126" s="104">
        <f t="shared" si="11"/>
        <v>0</v>
      </c>
      <c r="F126" s="104">
        <f>ROUND(SUMIFS('3月'!G:G,'3月'!P:P,C126,'3月'!K:K,"零售")/1000,0)</f>
        <v>0</v>
      </c>
      <c r="G126" s="104">
        <f t="shared" si="12"/>
        <v>0</v>
      </c>
    </row>
    <row r="127" spans="1:7">
      <c r="A127" s="103" t="str">
        <f t="shared" si="10"/>
        <v>308</v>
      </c>
      <c r="B127" s="103">
        <v>3</v>
      </c>
      <c r="C127" s="163" t="s">
        <v>98</v>
      </c>
      <c r="D127" s="104">
        <f>ROUND(SUMIFS('3月'!G:G,'3月'!O:O,C127)/1000,0)</f>
        <v>0</v>
      </c>
      <c r="E127" s="104">
        <f t="shared" si="11"/>
        <v>0</v>
      </c>
      <c r="F127" s="104">
        <f>ROUND(SUMIFS('3月'!G:G,'3月'!O:O,C127,'3月'!K:K,"零售")/1000,0)</f>
        <v>0</v>
      </c>
      <c r="G127" s="104">
        <f t="shared" si="12"/>
        <v>0</v>
      </c>
    </row>
    <row r="128" spans="1:7">
      <c r="A128" s="103" t="str">
        <f t="shared" si="10"/>
        <v>309</v>
      </c>
      <c r="B128" s="103">
        <v>3</v>
      </c>
      <c r="C128" s="163" t="s">
        <v>100</v>
      </c>
      <c r="D128" s="104">
        <f>ROUND(SUMIFS('3月'!G:G,'3月'!O:O,C128)/1000,0)</f>
        <v>0</v>
      </c>
      <c r="E128" s="104">
        <f t="shared" si="11"/>
        <v>0</v>
      </c>
      <c r="F128" s="104">
        <f>ROUND(SUMIFS('3月'!G:G,'3月'!O:O,C128,'3月'!K:K,"零售")/1000,0)</f>
        <v>0</v>
      </c>
      <c r="G128" s="104">
        <f t="shared" si="12"/>
        <v>0</v>
      </c>
    </row>
    <row r="129" spans="1:7">
      <c r="A129" s="103" t="str">
        <f t="shared" si="10"/>
        <v>3091</v>
      </c>
      <c r="B129" s="103">
        <v>3</v>
      </c>
      <c r="C129" s="2" t="s">
        <v>102</v>
      </c>
      <c r="D129" s="104">
        <f>ROUND(SUMIFS('3月'!G:G,'3月'!P:P,C129)/1000,0)</f>
        <v>0</v>
      </c>
      <c r="E129" s="104">
        <f t="shared" si="11"/>
        <v>0</v>
      </c>
      <c r="F129" s="104">
        <f>ROUND(SUMIFS('3月'!G:G,'3月'!P:P,C129,'3月'!K:K,"零售")/1000,0)</f>
        <v>0</v>
      </c>
      <c r="G129" s="104">
        <f t="shared" si="12"/>
        <v>0</v>
      </c>
    </row>
    <row r="130" spans="1:7">
      <c r="A130" s="103" t="str">
        <f t="shared" si="10"/>
        <v>310</v>
      </c>
      <c r="B130" s="103">
        <v>3</v>
      </c>
      <c r="C130" s="2">
        <v>10</v>
      </c>
      <c r="D130" s="104">
        <f>ROUND(SUMIFS('3月'!G:G,'3月'!O:O,C130)/1000,0)</f>
        <v>0</v>
      </c>
      <c r="E130" s="104">
        <f t="shared" si="11"/>
        <v>0</v>
      </c>
      <c r="F130" s="104">
        <f>ROUND(SUMIFS('3月'!G:G,'3月'!O:O,C130,'3月'!K:K,"零售")/1000,0)</f>
        <v>0</v>
      </c>
      <c r="G130" s="104">
        <f t="shared" si="12"/>
        <v>0</v>
      </c>
    </row>
    <row r="131" spans="1:7">
      <c r="A131" s="103" t="str">
        <f t="shared" si="10"/>
        <v>311</v>
      </c>
      <c r="B131" s="103">
        <v>3</v>
      </c>
      <c r="C131" s="2">
        <v>11</v>
      </c>
      <c r="D131" s="104">
        <f>ROUND(SUMIFS('3月'!G:G,'3月'!O:O,C131)/1000,0)</f>
        <v>0</v>
      </c>
      <c r="E131" s="104">
        <f t="shared" si="11"/>
        <v>0</v>
      </c>
      <c r="F131" s="104">
        <f>ROUND(SUMIFS('3月'!G:G,'3月'!O:O,C131,'3月'!K:K,"零售")/1000,0)</f>
        <v>0</v>
      </c>
      <c r="G131" s="104">
        <f t="shared" si="12"/>
        <v>0</v>
      </c>
    </row>
    <row r="132" spans="1:7">
      <c r="A132" s="103" t="str">
        <f t="shared" si="10"/>
        <v>312</v>
      </c>
      <c r="B132" s="103">
        <v>3</v>
      </c>
      <c r="C132" s="2">
        <v>12</v>
      </c>
      <c r="D132" s="104">
        <f>ROUND(SUMIFS('3月'!G:G,'3月'!O:O,C132)/1000,0)</f>
        <v>0</v>
      </c>
      <c r="E132" s="104">
        <f t="shared" si="11"/>
        <v>0</v>
      </c>
      <c r="F132" s="104">
        <f>ROUND(SUMIFS('3月'!G:G,'3月'!O:O,C132,'3月'!K:K,"零售")/1000,0)</f>
        <v>0</v>
      </c>
      <c r="G132" s="104">
        <f t="shared" si="12"/>
        <v>0</v>
      </c>
    </row>
    <row r="133" spans="1:7">
      <c r="A133" s="103" t="str">
        <f t="shared" si="10"/>
        <v>3121</v>
      </c>
      <c r="B133" s="103">
        <v>3</v>
      </c>
      <c r="C133" s="2">
        <v>121</v>
      </c>
      <c r="D133" s="104">
        <f>ROUND(SUMIFS('3月'!G:G,'3月'!P:P,C133)/1000,0)</f>
        <v>0</v>
      </c>
      <c r="E133" s="104">
        <f t="shared" si="11"/>
        <v>0</v>
      </c>
      <c r="F133" s="104">
        <f>ROUND(SUMIFS('3月'!G:G,'3月'!P:P,C133,'3月'!K:K,"零售")/1000,0)</f>
        <v>0</v>
      </c>
      <c r="G133" s="104">
        <f t="shared" si="12"/>
        <v>0</v>
      </c>
    </row>
    <row r="134" spans="1:7">
      <c r="A134" s="103" t="str">
        <f t="shared" si="10"/>
        <v>3122</v>
      </c>
      <c r="B134" s="103">
        <v>3</v>
      </c>
      <c r="C134" s="2" t="s">
        <v>108</v>
      </c>
      <c r="D134" s="104">
        <f>ROUND(SUMIFS('3月'!G:G,'3月'!P:P,C134)/1000,0)</f>
        <v>0</v>
      </c>
      <c r="E134" s="104">
        <f t="shared" si="11"/>
        <v>0</v>
      </c>
      <c r="F134" s="104">
        <f>ROUND(SUMIFS('3月'!G:G,'3月'!P:P,C134,'3月'!K:K,"零售")/1000,0)</f>
        <v>0</v>
      </c>
      <c r="G134" s="104">
        <f t="shared" si="12"/>
        <v>0</v>
      </c>
    </row>
    <row r="135" spans="1:7">
      <c r="A135" s="103" t="str">
        <f t="shared" si="10"/>
        <v>313</v>
      </c>
      <c r="B135" s="103">
        <v>3</v>
      </c>
      <c r="C135" s="2">
        <v>13</v>
      </c>
      <c r="D135" s="104">
        <f>ROUND(SUMIFS('3月'!G:G,'3月'!O:O,C135)/1000,0)</f>
        <v>0</v>
      </c>
      <c r="E135" s="104">
        <f t="shared" si="11"/>
        <v>0</v>
      </c>
      <c r="F135" s="104">
        <f>ROUND(SUMIFS('3月'!G:G,'3月'!O:O,C135,'3月'!K:K,"零售")/1000,0)</f>
        <v>0</v>
      </c>
      <c r="G135" s="104">
        <f t="shared" si="12"/>
        <v>0</v>
      </c>
    </row>
    <row r="136" spans="1:7">
      <c r="A136" s="103" t="str">
        <f t="shared" si="10"/>
        <v>3131</v>
      </c>
      <c r="B136" s="103">
        <v>3</v>
      </c>
      <c r="C136" s="2" t="s">
        <v>111</v>
      </c>
      <c r="D136" s="104">
        <f>ROUND(SUMIFS('3月'!G:G,'3月'!P:P,C136)/1000,0)</f>
        <v>0</v>
      </c>
      <c r="E136" s="104">
        <f t="shared" si="11"/>
        <v>0</v>
      </c>
      <c r="F136" s="104">
        <f>ROUND(SUMIFS('3月'!G:G,'3月'!P:P,C136,'3月'!K:K,"零售")/1000,0)</f>
        <v>0</v>
      </c>
      <c r="G136" s="104">
        <f t="shared" si="12"/>
        <v>0</v>
      </c>
    </row>
    <row r="137" spans="1:7">
      <c r="A137" s="103" t="str">
        <f t="shared" si="10"/>
        <v>3132</v>
      </c>
      <c r="B137" s="103">
        <v>3</v>
      </c>
      <c r="C137" s="2" t="s">
        <v>113</v>
      </c>
      <c r="D137" s="104">
        <f>ROUND(SUMIFS('3月'!G:G,'3月'!P:P,C137)/1000,0)</f>
        <v>0</v>
      </c>
      <c r="E137" s="104">
        <f t="shared" si="11"/>
        <v>0</v>
      </c>
      <c r="F137" s="104">
        <f>ROUND(SUMIFS('3月'!G:G,'3月'!P:P,C137,'3月'!K:K,"零售")/1000,0)</f>
        <v>0</v>
      </c>
      <c r="G137" s="104">
        <f t="shared" si="12"/>
        <v>0</v>
      </c>
    </row>
    <row r="138" spans="1:7">
      <c r="A138" s="103" t="str">
        <f t="shared" si="10"/>
        <v>314</v>
      </c>
      <c r="B138" s="103">
        <v>3</v>
      </c>
      <c r="C138" s="2">
        <v>14</v>
      </c>
      <c r="D138" s="104">
        <f>ROUND(SUMIFS('3月'!G:G,'3月'!O:O,C138)/1000,0)</f>
        <v>0</v>
      </c>
      <c r="E138" s="104">
        <f t="shared" si="11"/>
        <v>0</v>
      </c>
      <c r="F138" s="104">
        <f>ROUND(SUMIFS('3月'!G:G,'3月'!O:O,C138,'3月'!K:K,"零售")/1000,0)</f>
        <v>0</v>
      </c>
      <c r="G138" s="104">
        <f t="shared" si="12"/>
        <v>0</v>
      </c>
    </row>
    <row r="139" spans="1:7">
      <c r="A139" s="103" t="str">
        <f t="shared" si="10"/>
        <v>3141</v>
      </c>
      <c r="B139" s="103">
        <v>3</v>
      </c>
      <c r="C139" s="2" t="s">
        <v>116</v>
      </c>
      <c r="D139" s="104">
        <f>ROUND(SUMIFS('3月'!G:G,'3月'!P:P,C139)/1000,0)</f>
        <v>0</v>
      </c>
      <c r="E139" s="104">
        <f t="shared" si="11"/>
        <v>0</v>
      </c>
      <c r="F139" s="104">
        <f>ROUND(SUMIFS('3月'!G:G,'3月'!P:P,C139,'3月'!K:K,"零售")/1000,0)</f>
        <v>0</v>
      </c>
      <c r="G139" s="104">
        <f t="shared" si="12"/>
        <v>0</v>
      </c>
    </row>
    <row r="140" spans="1:7">
      <c r="A140" s="103" t="str">
        <f t="shared" si="10"/>
        <v>315</v>
      </c>
      <c r="B140" s="103">
        <v>3</v>
      </c>
      <c r="C140" s="2">
        <v>15</v>
      </c>
      <c r="D140" s="104">
        <f>ROUND(SUMIFS('3月'!G:G,'3月'!O:O,C140)/1000,0)</f>
        <v>0</v>
      </c>
      <c r="E140" s="104">
        <f t="shared" si="11"/>
        <v>0</v>
      </c>
      <c r="F140" s="104">
        <f>ROUND(SUMIFS('3月'!G:G,'3月'!O:O,C140,'3月'!K:K,"零售")/1000,0)</f>
        <v>0</v>
      </c>
      <c r="G140" s="104">
        <f t="shared" si="12"/>
        <v>0</v>
      </c>
    </row>
    <row r="141" spans="1:7">
      <c r="A141" s="103" t="str">
        <f t="shared" si="10"/>
        <v>316</v>
      </c>
      <c r="B141" s="103">
        <v>3</v>
      </c>
      <c r="C141" s="2">
        <v>16</v>
      </c>
      <c r="D141" s="104">
        <f>ROUND(SUMIFS('3月'!G:G,'3月'!P:P,C141)/1000,0)</f>
        <v>0</v>
      </c>
      <c r="E141" s="104">
        <f t="shared" si="11"/>
        <v>0</v>
      </c>
      <c r="F141" s="104">
        <f>ROUND(SUMIFS('3月'!G:G,'3月'!P:P,C141,'3月'!K:K,"零售")/1000,0)</f>
        <v>0</v>
      </c>
      <c r="G141" s="104">
        <f t="shared" si="12"/>
        <v>0</v>
      </c>
    </row>
    <row r="142" spans="1:7">
      <c r="A142" s="103" t="str">
        <f t="shared" si="10"/>
        <v>3161</v>
      </c>
      <c r="B142" s="103">
        <v>3</v>
      </c>
      <c r="C142" s="2">
        <v>161</v>
      </c>
      <c r="D142" s="104">
        <f>ROUND(SUMIFS('3月'!G:G,'3月'!O:O,C142)/1000,0)</f>
        <v>0</v>
      </c>
      <c r="E142" s="104">
        <f t="shared" si="11"/>
        <v>0</v>
      </c>
      <c r="F142" s="104">
        <f>ROUND(SUMIFS('3月'!G:G,'3月'!O:O,C142,'3月'!K:K,"零售")/1000,0)</f>
        <v>0</v>
      </c>
      <c r="G142" s="104">
        <f t="shared" si="12"/>
        <v>0</v>
      </c>
    </row>
    <row r="143" spans="1:7">
      <c r="A143" s="103" t="str">
        <f t="shared" si="10"/>
        <v>317</v>
      </c>
      <c r="B143" s="103">
        <v>3</v>
      </c>
      <c r="C143" s="2">
        <v>17</v>
      </c>
      <c r="D143" s="104">
        <f>ROUND(SUMIFS('3月'!G:G,'3月'!O:O,C143)/1000,0)</f>
        <v>0</v>
      </c>
      <c r="E143" s="104">
        <f t="shared" si="11"/>
        <v>0</v>
      </c>
      <c r="F143" s="104">
        <f>ROUND(SUMIFS('3月'!G:G,'3月'!O:O,C143,'3月'!K:K,"零售")/1000,0)</f>
        <v>0</v>
      </c>
      <c r="G143" s="104">
        <f t="shared" si="12"/>
        <v>0</v>
      </c>
    </row>
    <row r="144" spans="1:7">
      <c r="A144" s="103" t="str">
        <f t="shared" ref="A144:A207" si="13">CONCATENATE(B144,C144)</f>
        <v>318</v>
      </c>
      <c r="B144" s="103">
        <v>3</v>
      </c>
      <c r="C144" s="2">
        <v>18</v>
      </c>
      <c r="D144" s="104">
        <f>ROUND(SUMIFS('3月'!G:G,'3月'!O:O,C144)/1000,0)</f>
        <v>0</v>
      </c>
      <c r="E144" s="104">
        <f t="shared" si="11"/>
        <v>0</v>
      </c>
      <c r="F144" s="104">
        <f>ROUND(SUMIFS('3月'!G:G,'3月'!O:O,C144,'3月'!K:K,"零售")/1000,0)</f>
        <v>0</v>
      </c>
      <c r="G144" s="104">
        <f t="shared" si="12"/>
        <v>0</v>
      </c>
    </row>
    <row r="145" spans="1:7">
      <c r="A145" s="103" t="str">
        <f t="shared" si="13"/>
        <v>319</v>
      </c>
      <c r="B145" s="103">
        <v>3</v>
      </c>
      <c r="C145" s="2">
        <v>19</v>
      </c>
      <c r="D145" s="104">
        <f>ROUND(SUMIFS('3月'!G:G,'3月'!O:O,C145)/1000,0)</f>
        <v>0</v>
      </c>
      <c r="E145" s="104">
        <f t="shared" si="11"/>
        <v>0</v>
      </c>
      <c r="F145" s="104">
        <f>ROUND(SUMIFS('3月'!G:G,'3月'!O:O,C145,'3月'!K:K,"零售")/1000,0)</f>
        <v>0</v>
      </c>
      <c r="G145" s="104">
        <f t="shared" si="12"/>
        <v>0</v>
      </c>
    </row>
    <row r="146" spans="1:7">
      <c r="A146" s="103" t="str">
        <f t="shared" si="13"/>
        <v>320</v>
      </c>
      <c r="B146" s="103">
        <v>3</v>
      </c>
      <c r="C146" s="2">
        <v>20</v>
      </c>
      <c r="D146" s="104">
        <f>ROUND(SUMIFS('3月'!G:G,'3月'!O:O,C146)/1000,0)</f>
        <v>0</v>
      </c>
      <c r="E146" s="104">
        <f t="shared" si="11"/>
        <v>0</v>
      </c>
      <c r="F146" s="104">
        <f>ROUND(SUMIFS('3月'!G:G,'3月'!O:O,C146,'3月'!K:K,"零售")/1000,0)</f>
        <v>0</v>
      </c>
      <c r="G146" s="104">
        <f t="shared" si="12"/>
        <v>0</v>
      </c>
    </row>
    <row r="147" spans="1:7">
      <c r="A147" s="103" t="str">
        <f t="shared" si="13"/>
        <v>3201</v>
      </c>
      <c r="B147" s="103">
        <v>3</v>
      </c>
      <c r="C147" s="2" t="s">
        <v>125</v>
      </c>
      <c r="D147" s="104">
        <f>ROUND(SUMIFS('3月'!G:G,'3月'!P:P,C147)/1000,0)</f>
        <v>0</v>
      </c>
      <c r="E147" s="104">
        <f t="shared" si="11"/>
        <v>0</v>
      </c>
      <c r="F147" s="104">
        <f>ROUND(SUMIFS('3月'!G:G,'3月'!P:P,C147,'3月'!K:K,"零售")/1000,0)</f>
        <v>0</v>
      </c>
      <c r="G147" s="104">
        <f t="shared" si="12"/>
        <v>0</v>
      </c>
    </row>
    <row r="148" spans="1:7">
      <c r="A148" s="103" t="str">
        <f t="shared" si="13"/>
        <v>321</v>
      </c>
      <c r="B148" s="103">
        <v>3</v>
      </c>
      <c r="C148" s="2">
        <v>21</v>
      </c>
      <c r="D148" s="104">
        <f>ROUND(SUMIFS('3月'!G:G,'3月'!O:O,C148)/1000,0)</f>
        <v>0</v>
      </c>
      <c r="E148" s="104">
        <f t="shared" si="11"/>
        <v>0</v>
      </c>
      <c r="F148" s="104">
        <f>ROUND(SUMIFS('3月'!G:G,'3月'!O:O,C148,'3月'!K:K,"零售")/1000,0)</f>
        <v>0</v>
      </c>
      <c r="G148" s="104">
        <f t="shared" si="12"/>
        <v>0</v>
      </c>
    </row>
    <row r="149" spans="1:7">
      <c r="A149" s="103" t="str">
        <f t="shared" si="13"/>
        <v>322</v>
      </c>
      <c r="B149" s="103">
        <v>3</v>
      </c>
      <c r="C149" s="2">
        <v>22</v>
      </c>
      <c r="D149" s="104">
        <f>ROUND(SUMIFS('3月'!G:G,'3月'!O:O,C149)/1000,0)</f>
        <v>0</v>
      </c>
      <c r="E149" s="104">
        <f t="shared" si="11"/>
        <v>0</v>
      </c>
      <c r="F149" s="104">
        <f>ROUND(SUMIFS('3月'!G:G,'3月'!O:O,C149,'3月'!K:K,"零售")/1000,0)</f>
        <v>0</v>
      </c>
      <c r="G149" s="104">
        <f t="shared" si="12"/>
        <v>0</v>
      </c>
    </row>
    <row r="150" spans="1:7">
      <c r="A150" s="103" t="str">
        <f t="shared" si="13"/>
        <v>323</v>
      </c>
      <c r="B150" s="103">
        <v>3</v>
      </c>
      <c r="C150" s="2">
        <v>23</v>
      </c>
      <c r="D150" s="104">
        <f>ROUND(SUMIFS('3月'!G:G,'3月'!O:O,C150)/1000,0)</f>
        <v>0</v>
      </c>
      <c r="E150" s="104">
        <f t="shared" si="11"/>
        <v>0</v>
      </c>
      <c r="F150" s="104">
        <f>ROUND(SUMIFS('3月'!G:G,'3月'!O:O,C150,'3月'!K:K,"零售")/1000,0)</f>
        <v>0</v>
      </c>
      <c r="G150" s="104">
        <f t="shared" si="12"/>
        <v>0</v>
      </c>
    </row>
    <row r="151" spans="1:7">
      <c r="A151" s="103" t="str">
        <f t="shared" si="13"/>
        <v>3231</v>
      </c>
      <c r="B151" s="103">
        <v>3</v>
      </c>
      <c r="C151" s="2" t="s">
        <v>130</v>
      </c>
      <c r="D151" s="104">
        <f>ROUND(SUMIFS('3月'!G:G,'3月'!P:P,C151)/1000,0)</f>
        <v>0</v>
      </c>
      <c r="E151" s="104">
        <f t="shared" si="11"/>
        <v>0</v>
      </c>
      <c r="F151" s="104">
        <f>ROUND(SUMIFS('3月'!G:G,'3月'!P:P,C151,'3月'!K:K,"零售")/1000,0)</f>
        <v>0</v>
      </c>
      <c r="G151" s="104">
        <f t="shared" si="12"/>
        <v>0</v>
      </c>
    </row>
    <row r="152" spans="1:7">
      <c r="A152" s="103" t="str">
        <f t="shared" si="13"/>
        <v>324</v>
      </c>
      <c r="B152" s="103">
        <v>3</v>
      </c>
      <c r="C152" s="2">
        <v>24</v>
      </c>
      <c r="D152" s="104">
        <f>ROUND(SUMIFS('3月'!G:G,'3月'!O:O,C152)/1000,0)</f>
        <v>0</v>
      </c>
      <c r="E152" s="104">
        <f t="shared" si="11"/>
        <v>0</v>
      </c>
      <c r="F152" s="104">
        <f>ROUND(SUMIFS('3月'!G:G,'3月'!O:O,C152,'3月'!K:K,"零售")/1000,0)</f>
        <v>0</v>
      </c>
      <c r="G152" s="104">
        <f t="shared" si="12"/>
        <v>0</v>
      </c>
    </row>
    <row r="153" spans="1:7">
      <c r="A153" s="103" t="str">
        <f t="shared" si="13"/>
        <v>3241</v>
      </c>
      <c r="B153" s="103">
        <v>3</v>
      </c>
      <c r="C153" s="2" t="s">
        <v>133</v>
      </c>
      <c r="D153" s="104">
        <f>ROUND(SUMIFS('3月'!G:G,'3月'!P:P,C153)/1000,0)</f>
        <v>0</v>
      </c>
      <c r="E153" s="104">
        <f t="shared" si="11"/>
        <v>0</v>
      </c>
      <c r="F153" s="104">
        <f>ROUND(SUMIFS('3月'!G:G,'3月'!P:P,C153,'3月'!K:K,"零售")/1000,0)</f>
        <v>0</v>
      </c>
      <c r="G153" s="104">
        <f t="shared" si="12"/>
        <v>0</v>
      </c>
    </row>
    <row r="154" spans="1:7">
      <c r="A154" s="103" t="str">
        <f t="shared" si="13"/>
        <v>3242</v>
      </c>
      <c r="B154" s="103">
        <v>3</v>
      </c>
      <c r="C154" s="2" t="s">
        <v>135</v>
      </c>
      <c r="D154" s="104">
        <f>ROUND(SUMIFS('3月'!G:G,'3月'!P:P,C154)/1000,0)</f>
        <v>0</v>
      </c>
      <c r="E154" s="104">
        <f t="shared" si="11"/>
        <v>0</v>
      </c>
      <c r="F154" s="104">
        <f>ROUND(SUMIFS('3月'!G:G,'3月'!P:P,C154,'3月'!K:K,"零售")/1000,0)</f>
        <v>0</v>
      </c>
      <c r="G154" s="104">
        <f t="shared" si="12"/>
        <v>0</v>
      </c>
    </row>
    <row r="155" spans="1:7">
      <c r="A155" s="103" t="str">
        <f t="shared" si="13"/>
        <v>3243</v>
      </c>
      <c r="B155" s="103">
        <v>3</v>
      </c>
      <c r="C155" s="2" t="s">
        <v>137</v>
      </c>
      <c r="D155" s="104">
        <f>ROUND(SUMIFS('3月'!G:G,'3月'!P:P,C155)/1000,0)</f>
        <v>0</v>
      </c>
      <c r="E155" s="104">
        <f t="shared" si="11"/>
        <v>0</v>
      </c>
      <c r="F155" s="104">
        <f>ROUND(SUMIFS('3月'!G:G,'3月'!P:P,C155,'3月'!K:K,"零售")/1000,0)</f>
        <v>0</v>
      </c>
      <c r="G155" s="104">
        <f t="shared" si="12"/>
        <v>0</v>
      </c>
    </row>
    <row r="156" spans="1:7">
      <c r="A156" s="103" t="str">
        <f t="shared" si="13"/>
        <v>325</v>
      </c>
      <c r="B156" s="103">
        <v>3</v>
      </c>
      <c r="C156" s="2">
        <v>25</v>
      </c>
      <c r="D156" s="104">
        <f>ROUND(SUMIFS('3月'!G:G,'3月'!O:O,C156)/1000,0)</f>
        <v>0</v>
      </c>
      <c r="E156" s="104">
        <f t="shared" si="11"/>
        <v>0</v>
      </c>
      <c r="F156" s="104">
        <f>ROUND(SUMIFS('3月'!G:G,'3月'!O:O,C156,'3月'!K:K,"零售")/1000,0)</f>
        <v>0</v>
      </c>
      <c r="G156" s="104">
        <f t="shared" si="12"/>
        <v>0</v>
      </c>
    </row>
    <row r="157" spans="1:7">
      <c r="A157" s="103" t="str">
        <f t="shared" si="13"/>
        <v>326</v>
      </c>
      <c r="B157" s="103">
        <v>3</v>
      </c>
      <c r="C157" s="2">
        <v>26</v>
      </c>
      <c r="D157" s="104">
        <f>ROUND(SUMIFS('3月'!G:G,'3月'!O:O,C157)/1000,0)</f>
        <v>0</v>
      </c>
      <c r="E157" s="104">
        <f t="shared" si="11"/>
        <v>0</v>
      </c>
      <c r="F157" s="104">
        <f>ROUND(SUMIFS('3月'!G:G,'3月'!O:O,C157,'3月'!K:K,"零售")/1000,0)</f>
        <v>0</v>
      </c>
      <c r="G157" s="104">
        <f t="shared" si="12"/>
        <v>0</v>
      </c>
    </row>
    <row r="158" spans="1:7">
      <c r="A158" s="103" t="str">
        <f t="shared" si="13"/>
        <v>327</v>
      </c>
      <c r="B158" s="103">
        <v>3</v>
      </c>
      <c r="C158" s="2">
        <v>27</v>
      </c>
      <c r="D158" s="104">
        <f>ROUND(SUMIFS('3月'!G:G,'3月'!O:O,C158)/1000,0)</f>
        <v>0</v>
      </c>
      <c r="E158" s="104">
        <f t="shared" si="11"/>
        <v>0</v>
      </c>
      <c r="F158" s="104">
        <f>ROUND(SUMIFS('3月'!G:G,'3月'!O:O,C158,'3月'!K:K,"零售")/1000,0)</f>
        <v>0</v>
      </c>
      <c r="G158" s="104">
        <f t="shared" si="12"/>
        <v>0</v>
      </c>
    </row>
    <row r="159" spans="1:7">
      <c r="A159" s="103" t="str">
        <f t="shared" si="13"/>
        <v>401</v>
      </c>
      <c r="B159" s="103">
        <v>4</v>
      </c>
      <c r="C159" s="163" t="s">
        <v>52</v>
      </c>
      <c r="D159" s="104">
        <f>ROUND(SUMIFS('4月'!G:G,'4月'!O:O,C159)/1000,0)</f>
        <v>0</v>
      </c>
      <c r="E159" s="104">
        <f t="shared" si="11"/>
        <v>0</v>
      </c>
      <c r="F159" s="104">
        <f>ROUND(SUMIFS('4月'!G:G,'4月'!O:O,C159,'4月'!K:K,"零售")/1000,0)</f>
        <v>0</v>
      </c>
      <c r="G159" s="104">
        <f t="shared" si="12"/>
        <v>0</v>
      </c>
    </row>
    <row r="160" spans="1:7">
      <c r="A160" s="103" t="str">
        <f t="shared" si="13"/>
        <v>4011</v>
      </c>
      <c r="B160" s="103">
        <v>4</v>
      </c>
      <c r="C160" s="2" t="s">
        <v>73</v>
      </c>
      <c r="D160" s="104">
        <f>ROUND(SUMIFS('4月'!G:G,'4月'!P:P,C160)/1000,0)</f>
        <v>0</v>
      </c>
      <c r="E160" s="104">
        <f t="shared" si="11"/>
        <v>0</v>
      </c>
      <c r="F160" s="104">
        <f>ROUND(SUMIFS('4月'!G:G,'4月'!P:P,C160,'4月'!K:K,"零售")/1000,0)</f>
        <v>0</v>
      </c>
      <c r="G160" s="104">
        <f t="shared" si="12"/>
        <v>0</v>
      </c>
    </row>
    <row r="161" spans="1:7">
      <c r="A161" s="103" t="str">
        <f t="shared" si="13"/>
        <v>4012</v>
      </c>
      <c r="B161" s="103">
        <v>4</v>
      </c>
      <c r="C161" s="110" t="s">
        <v>75</v>
      </c>
      <c r="D161" s="104">
        <f>ROUND(SUMIFS('4月'!G:G,'4月'!P:P,C161)/1000,0)</f>
        <v>0</v>
      </c>
      <c r="E161" s="104">
        <f t="shared" si="11"/>
        <v>0</v>
      </c>
      <c r="F161" s="104">
        <f>ROUND(SUMIFS('4月'!G:G,'4月'!P:P,C161,'4月'!K:K,"零售")/1000,0)</f>
        <v>0</v>
      </c>
      <c r="G161" s="104">
        <f t="shared" si="12"/>
        <v>0</v>
      </c>
    </row>
    <row r="162" spans="1:7">
      <c r="A162" s="103" t="str">
        <f t="shared" si="13"/>
        <v>4013</v>
      </c>
      <c r="B162" s="103">
        <v>4</v>
      </c>
      <c r="C162" s="2" t="s">
        <v>77</v>
      </c>
      <c r="D162" s="104">
        <f>ROUND(SUMIFS('4月'!G:G,'4月'!P:P,C162)/1000,0)</f>
        <v>0</v>
      </c>
      <c r="E162" s="104">
        <f t="shared" si="11"/>
        <v>0</v>
      </c>
      <c r="F162" s="104">
        <f>ROUND(SUMIFS('4月'!G:G,'4月'!P:P,C162,'4月'!K:K,"零售")/1000,0)</f>
        <v>0</v>
      </c>
      <c r="G162" s="104">
        <f t="shared" si="12"/>
        <v>0</v>
      </c>
    </row>
    <row r="163" spans="1:7">
      <c r="A163" s="103" t="str">
        <f t="shared" si="13"/>
        <v>4014</v>
      </c>
      <c r="B163" s="103">
        <v>4</v>
      </c>
      <c r="C163" s="2" t="s">
        <v>79</v>
      </c>
      <c r="D163" s="104">
        <f>ROUND(SUMIFS('4月'!G:G,'4月'!P:P,C163)/1000,0)</f>
        <v>0</v>
      </c>
      <c r="E163" s="104">
        <f t="shared" si="11"/>
        <v>0</v>
      </c>
      <c r="F163" s="104">
        <f>ROUND(SUMIFS('4月'!G:G,'4月'!P:P,C163,'4月'!K:K,"零售")/1000,0)</f>
        <v>0</v>
      </c>
      <c r="G163" s="104">
        <f t="shared" si="12"/>
        <v>0</v>
      </c>
    </row>
    <row r="164" spans="1:7">
      <c r="A164" s="103" t="str">
        <f t="shared" si="13"/>
        <v>4015</v>
      </c>
      <c r="B164" s="103">
        <v>4</v>
      </c>
      <c r="C164" s="2" t="s">
        <v>81</v>
      </c>
      <c r="D164" s="104">
        <f>ROUND(SUMIFS('4月'!G:G,'4月'!P:P,C164)/1000,0)</f>
        <v>0</v>
      </c>
      <c r="E164" s="104">
        <f t="shared" si="11"/>
        <v>0</v>
      </c>
      <c r="F164" s="104">
        <f>ROUND(SUMIFS('4月'!G:G,'4月'!P:P,C164,'4月'!K:K,"零售")/1000,0)</f>
        <v>0</v>
      </c>
      <c r="G164" s="104">
        <f t="shared" si="12"/>
        <v>0</v>
      </c>
    </row>
    <row r="165" spans="1:7">
      <c r="A165" s="103" t="str">
        <f t="shared" si="13"/>
        <v>402</v>
      </c>
      <c r="B165" s="103">
        <v>4</v>
      </c>
      <c r="C165" s="163" t="s">
        <v>54</v>
      </c>
      <c r="D165" s="104">
        <f>ROUND(SUMIFS('4月'!G:G,'4月'!O:O,C165)/1000,0)</f>
        <v>0</v>
      </c>
      <c r="E165" s="104">
        <f t="shared" si="11"/>
        <v>0</v>
      </c>
      <c r="F165" s="104">
        <f>ROUND(SUMIFS('4月'!G:G,'4月'!O:O,C165,'4月'!K:K,"零售")/1000,0)</f>
        <v>0</v>
      </c>
      <c r="G165" s="104">
        <f t="shared" si="12"/>
        <v>0</v>
      </c>
    </row>
    <row r="166" spans="1:7">
      <c r="A166" s="103" t="str">
        <f t="shared" si="13"/>
        <v>403</v>
      </c>
      <c r="B166" s="103">
        <v>4</v>
      </c>
      <c r="C166" s="163" t="s">
        <v>56</v>
      </c>
      <c r="D166" s="104">
        <f>ROUND(SUMIFS('4月'!G:G,'4月'!O:O,C166)/1000,0)</f>
        <v>0</v>
      </c>
      <c r="E166" s="104">
        <f t="shared" si="11"/>
        <v>0</v>
      </c>
      <c r="F166" s="104">
        <f>ROUND(SUMIFS('4月'!G:G,'4月'!O:O,C166,'4月'!K:K,"零售")/1000,0)</f>
        <v>0</v>
      </c>
      <c r="G166" s="104">
        <f t="shared" si="12"/>
        <v>0</v>
      </c>
    </row>
    <row r="167" spans="1:7">
      <c r="A167" s="103" t="str">
        <f t="shared" si="13"/>
        <v>404</v>
      </c>
      <c r="B167" s="103">
        <v>4</v>
      </c>
      <c r="C167" s="163" t="s">
        <v>58</v>
      </c>
      <c r="D167" s="104">
        <f>ROUND(SUMIFS('4月'!G:G,'4月'!O:O,C167)/1000,0)</f>
        <v>0</v>
      </c>
      <c r="E167" s="104">
        <f t="shared" si="11"/>
        <v>0</v>
      </c>
      <c r="F167" s="104">
        <f>ROUND(SUMIFS('4月'!G:G,'4月'!O:O,C167,'4月'!K:K,"零售")/1000,0)</f>
        <v>0</v>
      </c>
      <c r="G167" s="104">
        <f t="shared" si="12"/>
        <v>0</v>
      </c>
    </row>
    <row r="168" spans="1:7">
      <c r="A168" s="103" t="str">
        <f t="shared" si="13"/>
        <v>4041</v>
      </c>
      <c r="B168" s="103">
        <v>4</v>
      </c>
      <c r="C168" s="2" t="s">
        <v>86</v>
      </c>
      <c r="D168" s="104">
        <f>ROUND(SUMIFS('4月'!G:G,'4月'!P:P,C168)/1000,0)</f>
        <v>0</v>
      </c>
      <c r="E168" s="104">
        <f t="shared" si="11"/>
        <v>0</v>
      </c>
      <c r="F168" s="104">
        <f>ROUND(SUMIFS('4月'!G:G,'4月'!P:P,C168,'4月'!K:K,"零售")/1000,0)</f>
        <v>0</v>
      </c>
      <c r="G168" s="104">
        <f t="shared" si="12"/>
        <v>0</v>
      </c>
    </row>
    <row r="169" spans="1:7">
      <c r="A169" s="103" t="str">
        <f t="shared" si="13"/>
        <v>4042</v>
      </c>
      <c r="B169" s="103">
        <v>4</v>
      </c>
      <c r="C169" s="2" t="s">
        <v>88</v>
      </c>
      <c r="D169" s="104">
        <f>ROUND(SUMIFS('4月'!G:G,'4月'!P:P,C169)/1000,0)</f>
        <v>0</v>
      </c>
      <c r="E169" s="104">
        <f t="shared" si="11"/>
        <v>0</v>
      </c>
      <c r="F169" s="104">
        <f>ROUND(SUMIFS('4月'!G:G,'4月'!P:P,C169,'4月'!K:K,"零售")/1000,0)</f>
        <v>0</v>
      </c>
      <c r="G169" s="104">
        <f t="shared" si="12"/>
        <v>0</v>
      </c>
    </row>
    <row r="170" spans="1:7">
      <c r="A170" s="103" t="str">
        <f t="shared" si="13"/>
        <v>4043</v>
      </c>
      <c r="B170" s="103">
        <v>4</v>
      </c>
      <c r="C170" s="2" t="s">
        <v>90</v>
      </c>
      <c r="D170" s="104">
        <f>ROUND(SUMIFS('4月'!G:G,'4月'!P:P,C170)/1000,0)</f>
        <v>0</v>
      </c>
      <c r="E170" s="104">
        <f t="shared" si="11"/>
        <v>0</v>
      </c>
      <c r="F170" s="104">
        <f>ROUND(SUMIFS('4月'!G:G,'4月'!P:P,C170,'4月'!K:K,"零售")/1000,0)</f>
        <v>0</v>
      </c>
      <c r="G170" s="104">
        <f t="shared" si="12"/>
        <v>0</v>
      </c>
    </row>
    <row r="171" spans="1:7">
      <c r="A171" s="103" t="str">
        <f t="shared" si="13"/>
        <v>405</v>
      </c>
      <c r="B171" s="103">
        <v>4</v>
      </c>
      <c r="C171" s="163" t="s">
        <v>60</v>
      </c>
      <c r="D171" s="104">
        <f>ROUND(SUMIFS('4月'!G:G,'4月'!O:O,C171)/1000,0)</f>
        <v>0</v>
      </c>
      <c r="E171" s="104">
        <f t="shared" si="11"/>
        <v>0</v>
      </c>
      <c r="F171" s="104">
        <f>ROUND(SUMIFS('4月'!G:G,'4月'!O:O,C171,'4月'!K:K,"零售")/1000,0)</f>
        <v>0</v>
      </c>
      <c r="G171" s="104">
        <f t="shared" si="12"/>
        <v>0</v>
      </c>
    </row>
    <row r="172" spans="1:7">
      <c r="A172" s="103" t="str">
        <f t="shared" si="13"/>
        <v>406</v>
      </c>
      <c r="B172" s="103">
        <v>4</v>
      </c>
      <c r="C172" s="163" t="s">
        <v>62</v>
      </c>
      <c r="D172" s="104">
        <f>ROUND(SUMIFS('4月'!G:G,'4月'!O:O,C172)/1000,0)</f>
        <v>0</v>
      </c>
      <c r="E172" s="104">
        <f t="shared" si="11"/>
        <v>0</v>
      </c>
      <c r="F172" s="104">
        <f>ROUND(SUMIFS('4月'!G:G,'4月'!O:O,C172,'4月'!K:K,"零售")/1000,0)</f>
        <v>0</v>
      </c>
      <c r="G172" s="104">
        <f t="shared" si="12"/>
        <v>0</v>
      </c>
    </row>
    <row r="173" spans="1:7">
      <c r="A173" s="103" t="str">
        <f t="shared" si="13"/>
        <v>407</v>
      </c>
      <c r="B173" s="103">
        <v>4</v>
      </c>
      <c r="C173" s="163" t="s">
        <v>94</v>
      </c>
      <c r="D173" s="104">
        <f>ROUND(SUMIFS('4月'!G:G,'4月'!O:O,C173)/1000,0)</f>
        <v>0</v>
      </c>
      <c r="E173" s="104">
        <f t="shared" si="11"/>
        <v>0</v>
      </c>
      <c r="F173" s="104">
        <f>ROUND(SUMIFS('4月'!G:G,'4月'!O:O,C173,'4月'!K:K,"零售")/1000,0)</f>
        <v>0</v>
      </c>
      <c r="G173" s="104">
        <f t="shared" si="12"/>
        <v>0</v>
      </c>
    </row>
    <row r="174" spans="1:7">
      <c r="A174" s="103" t="str">
        <f t="shared" si="13"/>
        <v>4071</v>
      </c>
      <c r="B174" s="103">
        <v>4</v>
      </c>
      <c r="C174" s="2" t="s">
        <v>96</v>
      </c>
      <c r="D174" s="104">
        <f>ROUND(SUMIFS('4月'!G:G,'4月'!P:P,C174)/1000,0)</f>
        <v>0</v>
      </c>
      <c r="E174" s="104">
        <f t="shared" si="11"/>
        <v>0</v>
      </c>
      <c r="F174" s="104">
        <f>ROUND(SUMIFS('4月'!G:G,'4月'!P:P,C174,'4月'!K:K,"零售")/1000,0)</f>
        <v>0</v>
      </c>
      <c r="G174" s="104">
        <f t="shared" si="12"/>
        <v>0</v>
      </c>
    </row>
    <row r="175" spans="1:7">
      <c r="A175" s="103" t="str">
        <f t="shared" si="13"/>
        <v>408</v>
      </c>
      <c r="B175" s="103">
        <v>4</v>
      </c>
      <c r="C175" s="163" t="s">
        <v>98</v>
      </c>
      <c r="D175" s="104">
        <f>ROUND(SUMIFS('4月'!G:G,'4月'!O:O,C175)/1000,0)</f>
        <v>0</v>
      </c>
      <c r="E175" s="104">
        <f t="shared" si="11"/>
        <v>0</v>
      </c>
      <c r="F175" s="104">
        <f>ROUND(SUMIFS('4月'!G:G,'4月'!O:O,C175,'4月'!K:K,"零售")/1000,0)</f>
        <v>0</v>
      </c>
      <c r="G175" s="104">
        <f t="shared" si="12"/>
        <v>0</v>
      </c>
    </row>
    <row r="176" spans="1:7">
      <c r="A176" s="103" t="str">
        <f t="shared" si="13"/>
        <v>409</v>
      </c>
      <c r="B176" s="103">
        <v>4</v>
      </c>
      <c r="C176" s="163" t="s">
        <v>100</v>
      </c>
      <c r="D176" s="104">
        <f>ROUND(SUMIFS('4月'!G:G,'4月'!O:O,C176)/1000,0)</f>
        <v>0</v>
      </c>
      <c r="E176" s="104">
        <f t="shared" ref="E176:E239" si="14">E128+D176</f>
        <v>0</v>
      </c>
      <c r="F176" s="104">
        <f>ROUND(SUMIFS('4月'!G:G,'4月'!O:O,C176,'4月'!K:K,"零售")/1000,0)</f>
        <v>0</v>
      </c>
      <c r="G176" s="104">
        <f t="shared" ref="G176:G239" si="15">G128+F176</f>
        <v>0</v>
      </c>
    </row>
    <row r="177" spans="1:7">
      <c r="A177" s="103" t="str">
        <f t="shared" si="13"/>
        <v>4091</v>
      </c>
      <c r="B177" s="103">
        <v>4</v>
      </c>
      <c r="C177" s="2" t="s">
        <v>102</v>
      </c>
      <c r="D177" s="104">
        <f>ROUND(SUMIFS('4月'!G:G,'4月'!P:P,C177)/1000,0)</f>
        <v>0</v>
      </c>
      <c r="E177" s="104">
        <f t="shared" si="14"/>
        <v>0</v>
      </c>
      <c r="F177" s="104">
        <f>ROUND(SUMIFS('4月'!G:G,'4月'!P:P,C177,'4月'!K:K,"零售")/1000,0)</f>
        <v>0</v>
      </c>
      <c r="G177" s="104">
        <f t="shared" si="15"/>
        <v>0</v>
      </c>
    </row>
    <row r="178" spans="1:7">
      <c r="A178" s="103" t="str">
        <f t="shared" si="13"/>
        <v>410</v>
      </c>
      <c r="B178" s="103">
        <v>4</v>
      </c>
      <c r="C178" s="2">
        <v>10</v>
      </c>
      <c r="D178" s="104">
        <f>ROUND(SUMIFS('4月'!G:G,'4月'!O:O,C178)/1000,0)</f>
        <v>0</v>
      </c>
      <c r="E178" s="104">
        <f t="shared" si="14"/>
        <v>0</v>
      </c>
      <c r="F178" s="104">
        <f>ROUND(SUMIFS('4月'!G:G,'4月'!O:O,C178,'4月'!K:K,"零售")/1000,0)</f>
        <v>0</v>
      </c>
      <c r="G178" s="104">
        <f t="shared" si="15"/>
        <v>0</v>
      </c>
    </row>
    <row r="179" spans="1:7">
      <c r="A179" s="103" t="str">
        <f t="shared" si="13"/>
        <v>411</v>
      </c>
      <c r="B179" s="103">
        <v>4</v>
      </c>
      <c r="C179" s="2">
        <v>11</v>
      </c>
      <c r="D179" s="104">
        <f>ROUND(SUMIFS('4月'!G:G,'4月'!O:O,C179)/1000,0)</f>
        <v>0</v>
      </c>
      <c r="E179" s="104">
        <f t="shared" si="14"/>
        <v>0</v>
      </c>
      <c r="F179" s="104">
        <f>ROUND(SUMIFS('4月'!G:G,'4月'!O:O,C179,'4月'!K:K,"零售")/1000,0)</f>
        <v>0</v>
      </c>
      <c r="G179" s="104">
        <f t="shared" si="15"/>
        <v>0</v>
      </c>
    </row>
    <row r="180" spans="1:7">
      <c r="A180" s="103" t="str">
        <f t="shared" si="13"/>
        <v>412</v>
      </c>
      <c r="B180" s="103">
        <v>4</v>
      </c>
      <c r="C180" s="2">
        <v>12</v>
      </c>
      <c r="D180" s="104">
        <f>ROUND(SUMIFS('4月'!G:G,'4月'!O:O,C180)/1000,0)</f>
        <v>0</v>
      </c>
      <c r="E180" s="104">
        <f t="shared" si="14"/>
        <v>0</v>
      </c>
      <c r="F180" s="104">
        <f>ROUND(SUMIFS('4月'!G:G,'4月'!O:O,C180,'4月'!K:K,"零售")/1000,0)</f>
        <v>0</v>
      </c>
      <c r="G180" s="104">
        <f t="shared" si="15"/>
        <v>0</v>
      </c>
    </row>
    <row r="181" spans="1:7">
      <c r="A181" s="103" t="str">
        <f t="shared" si="13"/>
        <v>4121</v>
      </c>
      <c r="B181" s="103">
        <v>4</v>
      </c>
      <c r="C181" s="2">
        <v>121</v>
      </c>
      <c r="D181" s="104">
        <f>ROUND(SUMIFS('4月'!G:G,'4月'!P:P,C181)/1000,0)</f>
        <v>0</v>
      </c>
      <c r="E181" s="104">
        <f t="shared" si="14"/>
        <v>0</v>
      </c>
      <c r="F181" s="104">
        <f>ROUND(SUMIFS('4月'!G:G,'4月'!P:P,C181,'4月'!K:K,"零售")/1000,0)</f>
        <v>0</v>
      </c>
      <c r="G181" s="104">
        <f t="shared" si="15"/>
        <v>0</v>
      </c>
    </row>
    <row r="182" spans="1:7">
      <c r="A182" s="103" t="str">
        <f t="shared" si="13"/>
        <v>4122</v>
      </c>
      <c r="B182" s="103">
        <v>4</v>
      </c>
      <c r="C182" s="2" t="s">
        <v>108</v>
      </c>
      <c r="D182" s="104">
        <f>ROUND(SUMIFS('4月'!G:G,'4月'!P:P,C182)/1000,0)</f>
        <v>0</v>
      </c>
      <c r="E182" s="104">
        <f t="shared" si="14"/>
        <v>0</v>
      </c>
      <c r="F182" s="104">
        <f>ROUND(SUMIFS('4月'!G:G,'4月'!P:P,C182,'4月'!K:K,"零售")/1000,0)</f>
        <v>0</v>
      </c>
      <c r="G182" s="104">
        <f t="shared" si="15"/>
        <v>0</v>
      </c>
    </row>
    <row r="183" spans="1:7">
      <c r="A183" s="103" t="str">
        <f t="shared" si="13"/>
        <v>413</v>
      </c>
      <c r="B183" s="103">
        <v>4</v>
      </c>
      <c r="C183" s="2">
        <v>13</v>
      </c>
      <c r="D183" s="104">
        <f>ROUND(SUMIFS('4月'!G:G,'4月'!O:O,C183)/1000,0)</f>
        <v>0</v>
      </c>
      <c r="E183" s="104">
        <f t="shared" si="14"/>
        <v>0</v>
      </c>
      <c r="F183" s="104">
        <f>ROUND(SUMIFS('4月'!G:G,'4月'!O:O,C183,'4月'!K:K,"零售")/1000,0)</f>
        <v>0</v>
      </c>
      <c r="G183" s="104">
        <f t="shared" si="15"/>
        <v>0</v>
      </c>
    </row>
    <row r="184" spans="1:7">
      <c r="A184" s="103" t="str">
        <f t="shared" si="13"/>
        <v>4131</v>
      </c>
      <c r="B184" s="103">
        <v>4</v>
      </c>
      <c r="C184" s="2" t="s">
        <v>111</v>
      </c>
      <c r="D184" s="104">
        <f>ROUND(SUMIFS('4月'!G:G,'4月'!P:P,C184)/1000,0)</f>
        <v>0</v>
      </c>
      <c r="E184" s="104">
        <f t="shared" si="14"/>
        <v>0</v>
      </c>
      <c r="F184" s="104">
        <f>ROUND(SUMIFS('4月'!G:G,'4月'!P:P,C184,'4月'!K:K,"零售")/1000,0)</f>
        <v>0</v>
      </c>
      <c r="G184" s="104">
        <f t="shared" si="15"/>
        <v>0</v>
      </c>
    </row>
    <row r="185" spans="1:7">
      <c r="A185" s="103" t="str">
        <f t="shared" si="13"/>
        <v>4132</v>
      </c>
      <c r="B185" s="103">
        <v>4</v>
      </c>
      <c r="C185" s="2" t="s">
        <v>113</v>
      </c>
      <c r="D185" s="104">
        <f>ROUND(SUMIFS('4月'!G:G,'4月'!P:P,C185)/1000,0)</f>
        <v>0</v>
      </c>
      <c r="E185" s="104">
        <f t="shared" si="14"/>
        <v>0</v>
      </c>
      <c r="F185" s="104">
        <f>ROUND(SUMIFS('4月'!G:G,'4月'!P:P,C185,'4月'!K:K,"零售")/1000,0)</f>
        <v>0</v>
      </c>
      <c r="G185" s="104">
        <f t="shared" si="15"/>
        <v>0</v>
      </c>
    </row>
    <row r="186" spans="1:7">
      <c r="A186" s="103" t="str">
        <f t="shared" si="13"/>
        <v>414</v>
      </c>
      <c r="B186" s="103">
        <v>4</v>
      </c>
      <c r="C186" s="2">
        <v>14</v>
      </c>
      <c r="D186" s="104">
        <f>ROUND(SUMIFS('4月'!G:G,'4月'!O:O,C186)/1000,0)</f>
        <v>0</v>
      </c>
      <c r="E186" s="104">
        <f t="shared" si="14"/>
        <v>0</v>
      </c>
      <c r="F186" s="104">
        <f>ROUND(SUMIFS('4月'!G:G,'4月'!O:O,C186,'4月'!K:K,"零售")/1000,0)</f>
        <v>0</v>
      </c>
      <c r="G186" s="104">
        <f t="shared" si="15"/>
        <v>0</v>
      </c>
    </row>
    <row r="187" spans="1:7">
      <c r="A187" s="103" t="str">
        <f t="shared" si="13"/>
        <v>4141</v>
      </c>
      <c r="B187" s="103">
        <v>4</v>
      </c>
      <c r="C187" s="2" t="s">
        <v>116</v>
      </c>
      <c r="D187" s="104">
        <f>ROUND(SUMIFS('4月'!G:G,'4月'!P:P,C187)/1000,0)</f>
        <v>0</v>
      </c>
      <c r="E187" s="104">
        <f t="shared" si="14"/>
        <v>0</v>
      </c>
      <c r="F187" s="104">
        <f>ROUND(SUMIFS('4月'!G:G,'4月'!P:P,C187,'4月'!K:K,"零售")/1000,0)</f>
        <v>0</v>
      </c>
      <c r="G187" s="104">
        <f t="shared" si="15"/>
        <v>0</v>
      </c>
    </row>
    <row r="188" spans="1:7">
      <c r="A188" s="103" t="str">
        <f t="shared" si="13"/>
        <v>415</v>
      </c>
      <c r="B188" s="103">
        <v>4</v>
      </c>
      <c r="C188" s="2">
        <v>15</v>
      </c>
      <c r="D188" s="104">
        <f>ROUND(SUMIFS('4月'!G:G,'4月'!O:O,C188)/1000,0)</f>
        <v>0</v>
      </c>
      <c r="E188" s="104">
        <f t="shared" si="14"/>
        <v>0</v>
      </c>
      <c r="F188" s="104">
        <f>ROUND(SUMIFS('4月'!G:G,'4月'!O:O,C188,'4月'!K:K,"零售")/1000,0)</f>
        <v>0</v>
      </c>
      <c r="G188" s="104">
        <f t="shared" si="15"/>
        <v>0</v>
      </c>
    </row>
    <row r="189" spans="1:7">
      <c r="A189" s="103" t="str">
        <f t="shared" si="13"/>
        <v>416</v>
      </c>
      <c r="B189" s="103">
        <v>4</v>
      </c>
      <c r="C189" s="2">
        <v>16</v>
      </c>
      <c r="D189" s="104">
        <f>ROUND(SUMIFS('4月'!G:G,'4月'!P:P,C189)/1000,0)</f>
        <v>0</v>
      </c>
      <c r="E189" s="104">
        <f t="shared" si="14"/>
        <v>0</v>
      </c>
      <c r="F189" s="104">
        <f>ROUND(SUMIFS('4月'!G:G,'4月'!P:P,C189,'4月'!K:K,"零售")/1000,0)</f>
        <v>0</v>
      </c>
      <c r="G189" s="104">
        <f t="shared" si="15"/>
        <v>0</v>
      </c>
    </row>
    <row r="190" spans="1:7">
      <c r="A190" s="103" t="str">
        <f t="shared" si="13"/>
        <v>4161</v>
      </c>
      <c r="B190" s="103">
        <v>4</v>
      </c>
      <c r="C190" s="2">
        <v>161</v>
      </c>
      <c r="D190" s="104">
        <f>ROUND(SUMIFS('4月'!G:G,'4月'!O:O,C190)/1000,0)</f>
        <v>0</v>
      </c>
      <c r="E190" s="104">
        <f t="shared" si="14"/>
        <v>0</v>
      </c>
      <c r="F190" s="104">
        <f>ROUND(SUMIFS('4月'!G:G,'4月'!O:O,C190,'4月'!K:K,"零售")/1000,0)</f>
        <v>0</v>
      </c>
      <c r="G190" s="104">
        <f t="shared" si="15"/>
        <v>0</v>
      </c>
    </row>
    <row r="191" spans="1:7">
      <c r="A191" s="103" t="str">
        <f t="shared" si="13"/>
        <v>417</v>
      </c>
      <c r="B191" s="103">
        <v>4</v>
      </c>
      <c r="C191" s="2">
        <v>17</v>
      </c>
      <c r="D191" s="104">
        <f>ROUND(SUMIFS('4月'!G:G,'4月'!O:O,C191)/1000,0)</f>
        <v>0</v>
      </c>
      <c r="E191" s="104">
        <f t="shared" si="14"/>
        <v>0</v>
      </c>
      <c r="F191" s="104">
        <f>ROUND(SUMIFS('4月'!G:G,'4月'!O:O,C191,'4月'!K:K,"零售")/1000,0)</f>
        <v>0</v>
      </c>
      <c r="G191" s="104">
        <f t="shared" si="15"/>
        <v>0</v>
      </c>
    </row>
    <row r="192" spans="1:7">
      <c r="A192" s="103" t="str">
        <f t="shared" si="13"/>
        <v>418</v>
      </c>
      <c r="B192" s="103">
        <v>4</v>
      </c>
      <c r="C192" s="2">
        <v>18</v>
      </c>
      <c r="D192" s="104">
        <f>ROUND(SUMIFS('4月'!G:G,'4月'!O:O,C192)/1000,0)</f>
        <v>0</v>
      </c>
      <c r="E192" s="104">
        <f t="shared" si="14"/>
        <v>0</v>
      </c>
      <c r="F192" s="104">
        <f>ROUND(SUMIFS('4月'!G:G,'4月'!O:O,C192,'4月'!K:K,"零售")/1000,0)</f>
        <v>0</v>
      </c>
      <c r="G192" s="104">
        <f t="shared" si="15"/>
        <v>0</v>
      </c>
    </row>
    <row r="193" spans="1:7">
      <c r="A193" s="103" t="str">
        <f t="shared" si="13"/>
        <v>419</v>
      </c>
      <c r="B193" s="103">
        <v>4</v>
      </c>
      <c r="C193" s="2">
        <v>19</v>
      </c>
      <c r="D193" s="104">
        <f>ROUND(SUMIFS('4月'!G:G,'4月'!O:O,C193)/1000,0)</f>
        <v>0</v>
      </c>
      <c r="E193" s="104">
        <f t="shared" si="14"/>
        <v>0</v>
      </c>
      <c r="F193" s="104">
        <f>ROUND(SUMIFS('4月'!G:G,'4月'!O:O,C193,'4月'!K:K,"零售")/1000,0)</f>
        <v>0</v>
      </c>
      <c r="G193" s="104">
        <f t="shared" si="15"/>
        <v>0</v>
      </c>
    </row>
    <row r="194" spans="1:7">
      <c r="A194" s="103" t="str">
        <f t="shared" si="13"/>
        <v>420</v>
      </c>
      <c r="B194" s="103">
        <v>4</v>
      </c>
      <c r="C194" s="2">
        <v>20</v>
      </c>
      <c r="D194" s="104">
        <f>ROUND(SUMIFS('4月'!G:G,'4月'!O:O,C194)/1000,0)</f>
        <v>0</v>
      </c>
      <c r="E194" s="104">
        <f t="shared" si="14"/>
        <v>0</v>
      </c>
      <c r="F194" s="104">
        <f>ROUND(SUMIFS('4月'!G:G,'4月'!O:O,C194,'4月'!K:K,"零售")/1000,0)</f>
        <v>0</v>
      </c>
      <c r="G194" s="104">
        <f t="shared" si="15"/>
        <v>0</v>
      </c>
    </row>
    <row r="195" spans="1:7">
      <c r="A195" s="103" t="str">
        <f t="shared" si="13"/>
        <v>4201</v>
      </c>
      <c r="B195" s="103">
        <v>4</v>
      </c>
      <c r="C195" s="2" t="s">
        <v>125</v>
      </c>
      <c r="D195" s="104">
        <f>ROUND(SUMIFS('4月'!G:G,'4月'!P:P,C195)/1000,0)</f>
        <v>0</v>
      </c>
      <c r="E195" s="104">
        <f t="shared" si="14"/>
        <v>0</v>
      </c>
      <c r="F195" s="104">
        <f>ROUND(SUMIFS('4月'!G:G,'4月'!P:P,C195,'4月'!K:K,"零售")/1000,0)</f>
        <v>0</v>
      </c>
      <c r="G195" s="104">
        <f t="shared" si="15"/>
        <v>0</v>
      </c>
    </row>
    <row r="196" spans="1:7">
      <c r="A196" s="103" t="str">
        <f t="shared" si="13"/>
        <v>421</v>
      </c>
      <c r="B196" s="103">
        <v>4</v>
      </c>
      <c r="C196" s="2">
        <v>21</v>
      </c>
      <c r="D196" s="104">
        <f>ROUND(SUMIFS('4月'!G:G,'4月'!O:O,C196)/1000,0)</f>
        <v>0</v>
      </c>
      <c r="E196" s="104">
        <f t="shared" si="14"/>
        <v>0</v>
      </c>
      <c r="F196" s="104">
        <f>ROUND(SUMIFS('4月'!G:G,'4月'!O:O,C196,'4月'!K:K,"零售")/1000,0)</f>
        <v>0</v>
      </c>
      <c r="G196" s="104">
        <f t="shared" si="15"/>
        <v>0</v>
      </c>
    </row>
    <row r="197" spans="1:7">
      <c r="A197" s="103" t="str">
        <f t="shared" si="13"/>
        <v>422</v>
      </c>
      <c r="B197" s="103">
        <v>4</v>
      </c>
      <c r="C197" s="2">
        <v>22</v>
      </c>
      <c r="D197" s="104">
        <f>ROUND(SUMIFS('4月'!G:G,'4月'!O:O,C197)/1000,0)</f>
        <v>0</v>
      </c>
      <c r="E197" s="104">
        <f t="shared" si="14"/>
        <v>0</v>
      </c>
      <c r="F197" s="104">
        <f>ROUND(SUMIFS('4月'!G:G,'4月'!O:O,C197,'4月'!K:K,"零售")/1000,0)</f>
        <v>0</v>
      </c>
      <c r="G197" s="104">
        <f t="shared" si="15"/>
        <v>0</v>
      </c>
    </row>
    <row r="198" spans="1:7">
      <c r="A198" s="103" t="str">
        <f t="shared" si="13"/>
        <v>423</v>
      </c>
      <c r="B198" s="103">
        <v>4</v>
      </c>
      <c r="C198" s="2">
        <v>23</v>
      </c>
      <c r="D198" s="104">
        <f>ROUND(SUMIFS('4月'!G:G,'4月'!O:O,C198)/1000,0)</f>
        <v>0</v>
      </c>
      <c r="E198" s="104">
        <f t="shared" si="14"/>
        <v>0</v>
      </c>
      <c r="F198" s="104">
        <f>ROUND(SUMIFS('4月'!G:G,'4月'!O:O,C198,'4月'!K:K,"零售")/1000,0)</f>
        <v>0</v>
      </c>
      <c r="G198" s="104">
        <f t="shared" si="15"/>
        <v>0</v>
      </c>
    </row>
    <row r="199" spans="1:7">
      <c r="A199" s="103" t="str">
        <f t="shared" si="13"/>
        <v>4231</v>
      </c>
      <c r="B199" s="103">
        <v>4</v>
      </c>
      <c r="C199" s="2" t="s">
        <v>130</v>
      </c>
      <c r="D199" s="104">
        <f>ROUND(SUMIFS('4月'!G:G,'4月'!P:P,C199)/1000,0)</f>
        <v>0</v>
      </c>
      <c r="E199" s="104">
        <f t="shared" si="14"/>
        <v>0</v>
      </c>
      <c r="F199" s="104">
        <f>ROUND(SUMIFS('4月'!G:G,'4月'!P:P,C199,'4月'!K:K,"零售")/1000,0)</f>
        <v>0</v>
      </c>
      <c r="G199" s="104">
        <f t="shared" si="15"/>
        <v>0</v>
      </c>
    </row>
    <row r="200" spans="1:7">
      <c r="A200" s="103" t="str">
        <f t="shared" si="13"/>
        <v>424</v>
      </c>
      <c r="B200" s="103">
        <v>4</v>
      </c>
      <c r="C200" s="2">
        <v>24</v>
      </c>
      <c r="D200" s="104">
        <f>ROUND(SUMIFS('4月'!G:G,'4月'!O:O,C200)/1000,0)</f>
        <v>0</v>
      </c>
      <c r="E200" s="104">
        <f t="shared" si="14"/>
        <v>0</v>
      </c>
      <c r="F200" s="104">
        <f>ROUND(SUMIFS('4月'!G:G,'4月'!O:O,C200,'4月'!K:K,"零售")/1000,0)</f>
        <v>0</v>
      </c>
      <c r="G200" s="104">
        <f t="shared" si="15"/>
        <v>0</v>
      </c>
    </row>
    <row r="201" spans="1:7">
      <c r="A201" s="103" t="str">
        <f t="shared" si="13"/>
        <v>4241</v>
      </c>
      <c r="B201" s="103">
        <v>4</v>
      </c>
      <c r="C201" s="2" t="s">
        <v>133</v>
      </c>
      <c r="D201" s="104">
        <f>ROUND(SUMIFS('4月'!G:G,'4月'!P:P,C201)/1000,0)</f>
        <v>0</v>
      </c>
      <c r="E201" s="104">
        <f t="shared" si="14"/>
        <v>0</v>
      </c>
      <c r="F201" s="104">
        <f>ROUND(SUMIFS('4月'!G:G,'4月'!P:P,C201,'4月'!K:K,"零售")/1000,0)</f>
        <v>0</v>
      </c>
      <c r="G201" s="104">
        <f t="shared" si="15"/>
        <v>0</v>
      </c>
    </row>
    <row r="202" spans="1:7">
      <c r="A202" s="103" t="str">
        <f t="shared" si="13"/>
        <v>4242</v>
      </c>
      <c r="B202" s="103">
        <v>4</v>
      </c>
      <c r="C202" s="2" t="s">
        <v>135</v>
      </c>
      <c r="D202" s="104">
        <f>ROUND(SUMIFS('4月'!G:G,'4月'!P:P,C202)/1000,0)</f>
        <v>0</v>
      </c>
      <c r="E202" s="104">
        <f t="shared" si="14"/>
        <v>0</v>
      </c>
      <c r="F202" s="104">
        <f>ROUND(SUMIFS('4月'!G:G,'4月'!P:P,C202,'4月'!K:K,"零售")/1000,0)</f>
        <v>0</v>
      </c>
      <c r="G202" s="104">
        <f t="shared" si="15"/>
        <v>0</v>
      </c>
    </row>
    <row r="203" spans="1:7">
      <c r="A203" s="103" t="str">
        <f t="shared" si="13"/>
        <v>4243</v>
      </c>
      <c r="B203" s="103">
        <v>4</v>
      </c>
      <c r="C203" s="2" t="s">
        <v>137</v>
      </c>
      <c r="D203" s="104">
        <f>ROUND(SUMIFS('4月'!G:G,'4月'!P:P,C203)/1000,0)</f>
        <v>0</v>
      </c>
      <c r="E203" s="104">
        <f t="shared" si="14"/>
        <v>0</v>
      </c>
      <c r="F203" s="104">
        <f>ROUND(SUMIFS('4月'!G:G,'4月'!P:P,C203,'4月'!K:K,"零售")/1000,0)</f>
        <v>0</v>
      </c>
      <c r="G203" s="104">
        <f t="shared" si="15"/>
        <v>0</v>
      </c>
    </row>
    <row r="204" spans="1:7">
      <c r="A204" s="103" t="str">
        <f t="shared" si="13"/>
        <v>425</v>
      </c>
      <c r="B204" s="103">
        <v>4</v>
      </c>
      <c r="C204" s="2">
        <v>25</v>
      </c>
      <c r="D204" s="104">
        <f>ROUND(SUMIFS('4月'!G:G,'4月'!O:O,C204)/1000,0)</f>
        <v>0</v>
      </c>
      <c r="E204" s="104">
        <f t="shared" si="14"/>
        <v>0</v>
      </c>
      <c r="F204" s="104">
        <f>ROUND(SUMIFS('4月'!G:G,'4月'!O:O,C204,'4月'!K:K,"零售")/1000,0)</f>
        <v>0</v>
      </c>
      <c r="G204" s="104">
        <f t="shared" si="15"/>
        <v>0</v>
      </c>
    </row>
    <row r="205" spans="1:7">
      <c r="A205" s="103" t="str">
        <f t="shared" si="13"/>
        <v>426</v>
      </c>
      <c r="B205" s="103">
        <v>4</v>
      </c>
      <c r="C205" s="2">
        <v>26</v>
      </c>
      <c r="D205" s="104">
        <f>ROUND(SUMIFS('4月'!G:G,'4月'!O:O,C205)/1000,0)</f>
        <v>0</v>
      </c>
      <c r="E205" s="104">
        <f t="shared" si="14"/>
        <v>0</v>
      </c>
      <c r="F205" s="104">
        <f>ROUND(SUMIFS('4月'!G:G,'4月'!O:O,C205,'4月'!K:K,"零售")/1000,0)</f>
        <v>0</v>
      </c>
      <c r="G205" s="104">
        <f t="shared" si="15"/>
        <v>0</v>
      </c>
    </row>
    <row r="206" spans="1:7">
      <c r="A206" s="103" t="str">
        <f t="shared" si="13"/>
        <v>427</v>
      </c>
      <c r="B206" s="103">
        <v>4</v>
      </c>
      <c r="C206" s="2">
        <v>27</v>
      </c>
      <c r="D206" s="104">
        <f>ROUND(SUMIFS('4月'!G:G,'4月'!O:O,C206)/1000,0)</f>
        <v>0</v>
      </c>
      <c r="E206" s="104">
        <f t="shared" si="14"/>
        <v>0</v>
      </c>
      <c r="F206" s="104">
        <f>ROUND(SUMIFS('4月'!G:G,'4月'!O:O,C206,'4月'!K:K,"零售")/1000,0)</f>
        <v>0</v>
      </c>
      <c r="G206" s="104">
        <f t="shared" si="15"/>
        <v>0</v>
      </c>
    </row>
    <row r="207" spans="1:7">
      <c r="A207" s="103" t="str">
        <f t="shared" si="13"/>
        <v>501</v>
      </c>
      <c r="B207" s="103">
        <v>5</v>
      </c>
      <c r="C207" s="163" t="s">
        <v>52</v>
      </c>
      <c r="D207" s="104">
        <f>ROUND(SUMIFS('5月'!G:G,'5月'!O:O,C207)/1000,0)</f>
        <v>0</v>
      </c>
      <c r="E207" s="104">
        <f t="shared" si="14"/>
        <v>0</v>
      </c>
      <c r="F207" s="104">
        <f>ROUND(SUMIFS('5月'!G:G,'5月'!O:O,C207,'5月'!K:K,"零售")/1000,0)</f>
        <v>0</v>
      </c>
      <c r="G207" s="104">
        <f t="shared" si="15"/>
        <v>0</v>
      </c>
    </row>
    <row r="208" spans="1:7">
      <c r="A208" s="103" t="str">
        <f t="shared" ref="A208:A271" si="16">CONCATENATE(B208,C208)</f>
        <v>5011</v>
      </c>
      <c r="B208" s="103">
        <v>5</v>
      </c>
      <c r="C208" s="2" t="s">
        <v>73</v>
      </c>
      <c r="D208" s="104">
        <f>ROUND(SUMIFS('5月'!G:G,'5月'!P:P,C208)/1000,0)</f>
        <v>0</v>
      </c>
      <c r="E208" s="104">
        <f t="shared" si="14"/>
        <v>0</v>
      </c>
      <c r="F208" s="104">
        <f>ROUND(SUMIFS('5月'!G:G,'5月'!P:P,C208,'5月'!K:K,"零售")/1000,0)</f>
        <v>0</v>
      </c>
      <c r="G208" s="104">
        <f t="shared" si="15"/>
        <v>0</v>
      </c>
    </row>
    <row r="209" spans="1:7">
      <c r="A209" s="103" t="str">
        <f t="shared" si="16"/>
        <v>5012</v>
      </c>
      <c r="B209" s="103">
        <v>5</v>
      </c>
      <c r="C209" s="110" t="s">
        <v>75</v>
      </c>
      <c r="D209" s="104">
        <f>ROUND(SUMIFS('5月'!G:G,'5月'!P:P,C209)/1000,0)</f>
        <v>0</v>
      </c>
      <c r="E209" s="104">
        <f t="shared" si="14"/>
        <v>0</v>
      </c>
      <c r="F209" s="104">
        <f>ROUND(SUMIFS('5月'!G:G,'5月'!P:P,C209,'5月'!K:K,"零售")/1000,0)</f>
        <v>0</v>
      </c>
      <c r="G209" s="104">
        <f t="shared" si="15"/>
        <v>0</v>
      </c>
    </row>
    <row r="210" spans="1:7">
      <c r="A210" s="103" t="str">
        <f t="shared" si="16"/>
        <v>5013</v>
      </c>
      <c r="B210" s="103">
        <v>5</v>
      </c>
      <c r="C210" s="2" t="s">
        <v>77</v>
      </c>
      <c r="D210" s="104">
        <f>ROUND(SUMIFS('5月'!G:G,'5月'!P:P,C210)/1000,0)</f>
        <v>0</v>
      </c>
      <c r="E210" s="104">
        <f t="shared" si="14"/>
        <v>0</v>
      </c>
      <c r="F210" s="104">
        <f>ROUND(SUMIFS('5月'!G:G,'5月'!P:P,C210,'5月'!K:K,"零售")/1000,0)</f>
        <v>0</v>
      </c>
      <c r="G210" s="104">
        <f t="shared" si="15"/>
        <v>0</v>
      </c>
    </row>
    <row r="211" spans="1:7">
      <c r="A211" s="103" t="str">
        <f t="shared" si="16"/>
        <v>5014</v>
      </c>
      <c r="B211" s="103">
        <v>5</v>
      </c>
      <c r="C211" s="2" t="s">
        <v>79</v>
      </c>
      <c r="D211" s="104">
        <f>ROUND(SUMIFS('5月'!G:G,'5月'!P:P,C211)/1000,0)</f>
        <v>0</v>
      </c>
      <c r="E211" s="104">
        <f t="shared" si="14"/>
        <v>0</v>
      </c>
      <c r="F211" s="104">
        <f>ROUND(SUMIFS('5月'!G:G,'5月'!P:P,C211,'5月'!K:K,"零售")/1000,0)</f>
        <v>0</v>
      </c>
      <c r="G211" s="104">
        <f t="shared" si="15"/>
        <v>0</v>
      </c>
    </row>
    <row r="212" spans="1:7">
      <c r="A212" s="103" t="str">
        <f t="shared" si="16"/>
        <v>5015</v>
      </c>
      <c r="B212" s="103">
        <v>5</v>
      </c>
      <c r="C212" s="2" t="s">
        <v>81</v>
      </c>
      <c r="D212" s="104">
        <f>ROUND(SUMIFS('5月'!G:G,'5月'!P:P,C212)/1000,0)</f>
        <v>0</v>
      </c>
      <c r="E212" s="104">
        <f t="shared" si="14"/>
        <v>0</v>
      </c>
      <c r="F212" s="104">
        <f>ROUND(SUMIFS('5月'!G:G,'5月'!P:P,C212,'5月'!K:K,"零售")/1000,0)</f>
        <v>0</v>
      </c>
      <c r="G212" s="104">
        <f t="shared" si="15"/>
        <v>0</v>
      </c>
    </row>
    <row r="213" spans="1:7">
      <c r="A213" s="103" t="str">
        <f t="shared" si="16"/>
        <v>502</v>
      </c>
      <c r="B213" s="103">
        <v>5</v>
      </c>
      <c r="C213" s="163" t="s">
        <v>54</v>
      </c>
      <c r="D213" s="104">
        <f>ROUND(SUMIFS('5月'!G:G,'5月'!O:O,C213)/1000,0)</f>
        <v>0</v>
      </c>
      <c r="E213" s="104">
        <f t="shared" si="14"/>
        <v>0</v>
      </c>
      <c r="F213" s="104">
        <f>ROUND(SUMIFS('5月'!G:G,'5月'!O:O,C213,'5月'!K:K,"零售")/1000,0)</f>
        <v>0</v>
      </c>
      <c r="G213" s="104">
        <f t="shared" si="15"/>
        <v>0</v>
      </c>
    </row>
    <row r="214" spans="1:7">
      <c r="A214" s="103" t="str">
        <f t="shared" si="16"/>
        <v>503</v>
      </c>
      <c r="B214" s="103">
        <v>5</v>
      </c>
      <c r="C214" s="163" t="s">
        <v>56</v>
      </c>
      <c r="D214" s="104">
        <f>ROUND(SUMIFS('5月'!G:G,'5月'!O:O,C214)/1000,0)</f>
        <v>0</v>
      </c>
      <c r="E214" s="104">
        <f t="shared" si="14"/>
        <v>0</v>
      </c>
      <c r="F214" s="104">
        <f>ROUND(SUMIFS('5月'!G:G,'5月'!O:O,C214,'5月'!K:K,"零售")/1000,0)</f>
        <v>0</v>
      </c>
      <c r="G214" s="104">
        <f t="shared" si="15"/>
        <v>0</v>
      </c>
    </row>
    <row r="215" spans="1:7">
      <c r="A215" s="103" t="str">
        <f t="shared" si="16"/>
        <v>504</v>
      </c>
      <c r="B215" s="103">
        <v>5</v>
      </c>
      <c r="C215" s="163" t="s">
        <v>58</v>
      </c>
      <c r="D215" s="104">
        <f>ROUND(SUMIFS('5月'!G:G,'5月'!O:O,C215)/1000,0)</f>
        <v>0</v>
      </c>
      <c r="E215" s="104">
        <f t="shared" si="14"/>
        <v>0</v>
      </c>
      <c r="F215" s="104">
        <f>ROUND(SUMIFS('5月'!G:G,'5月'!O:O,C215,'5月'!K:K,"零售")/1000,0)</f>
        <v>0</v>
      </c>
      <c r="G215" s="104">
        <f t="shared" si="15"/>
        <v>0</v>
      </c>
    </row>
    <row r="216" spans="1:7">
      <c r="A216" s="103" t="str">
        <f t="shared" si="16"/>
        <v>5041</v>
      </c>
      <c r="B216" s="103">
        <v>5</v>
      </c>
      <c r="C216" s="2" t="s">
        <v>86</v>
      </c>
      <c r="D216" s="104">
        <f>ROUND(SUMIFS('5月'!G:G,'5月'!P:P,C216)/1000,0)</f>
        <v>0</v>
      </c>
      <c r="E216" s="104">
        <f t="shared" si="14"/>
        <v>0</v>
      </c>
      <c r="F216" s="104">
        <f>ROUND(SUMIFS('5月'!G:G,'5月'!P:P,C216,'5月'!K:K,"零售")/1000,0)</f>
        <v>0</v>
      </c>
      <c r="G216" s="104">
        <f t="shared" si="15"/>
        <v>0</v>
      </c>
    </row>
    <row r="217" spans="1:7">
      <c r="A217" s="103" t="str">
        <f t="shared" si="16"/>
        <v>5042</v>
      </c>
      <c r="B217" s="103">
        <v>5</v>
      </c>
      <c r="C217" s="2" t="s">
        <v>88</v>
      </c>
      <c r="D217" s="104">
        <f>ROUND(SUMIFS('5月'!G:G,'5月'!P:P,C217)/1000,0)</f>
        <v>0</v>
      </c>
      <c r="E217" s="104">
        <f t="shared" si="14"/>
        <v>0</v>
      </c>
      <c r="F217" s="104">
        <f>ROUND(SUMIFS('5月'!G:G,'5月'!P:P,C217,'5月'!K:K,"零售")/1000,0)</f>
        <v>0</v>
      </c>
      <c r="G217" s="104">
        <f t="shared" si="15"/>
        <v>0</v>
      </c>
    </row>
    <row r="218" spans="1:7">
      <c r="A218" s="103" t="str">
        <f t="shared" si="16"/>
        <v>5043</v>
      </c>
      <c r="B218" s="103">
        <v>5</v>
      </c>
      <c r="C218" s="2" t="s">
        <v>90</v>
      </c>
      <c r="D218" s="104">
        <f>ROUND(SUMIFS('5月'!G:G,'5月'!P:P,C218)/1000,0)</f>
        <v>0</v>
      </c>
      <c r="E218" s="104">
        <f t="shared" si="14"/>
        <v>0</v>
      </c>
      <c r="F218" s="104">
        <f>ROUND(SUMIFS('5月'!G:G,'5月'!P:P,C218,'5月'!K:K,"零售")/1000,0)</f>
        <v>0</v>
      </c>
      <c r="G218" s="104">
        <f t="shared" si="15"/>
        <v>0</v>
      </c>
    </row>
    <row r="219" spans="1:7">
      <c r="A219" s="103" t="str">
        <f t="shared" si="16"/>
        <v>505</v>
      </c>
      <c r="B219" s="103">
        <v>5</v>
      </c>
      <c r="C219" s="163" t="s">
        <v>60</v>
      </c>
      <c r="D219" s="104">
        <f>ROUND(SUMIFS('5月'!G:G,'5月'!O:O,C219)/1000,0)</f>
        <v>0</v>
      </c>
      <c r="E219" s="104">
        <f t="shared" si="14"/>
        <v>0</v>
      </c>
      <c r="F219" s="104">
        <f>ROUND(SUMIFS('5月'!G:G,'5月'!O:O,C219,'5月'!K:K,"零售")/1000,0)</f>
        <v>0</v>
      </c>
      <c r="G219" s="104">
        <f t="shared" si="15"/>
        <v>0</v>
      </c>
    </row>
    <row r="220" spans="1:7">
      <c r="A220" s="103" t="str">
        <f t="shared" si="16"/>
        <v>506</v>
      </c>
      <c r="B220" s="103">
        <v>5</v>
      </c>
      <c r="C220" s="163" t="s">
        <v>62</v>
      </c>
      <c r="D220" s="104">
        <f>ROUND(SUMIFS('5月'!G:G,'5月'!O:O,C220)/1000,0)</f>
        <v>0</v>
      </c>
      <c r="E220" s="104">
        <f t="shared" si="14"/>
        <v>0</v>
      </c>
      <c r="F220" s="104">
        <f>ROUND(SUMIFS('5月'!G:G,'5月'!O:O,C220,'5月'!K:K,"零售")/1000,0)</f>
        <v>0</v>
      </c>
      <c r="G220" s="104">
        <f t="shared" si="15"/>
        <v>0</v>
      </c>
    </row>
    <row r="221" spans="1:7">
      <c r="A221" s="103" t="str">
        <f t="shared" si="16"/>
        <v>507</v>
      </c>
      <c r="B221" s="103">
        <v>5</v>
      </c>
      <c r="C221" s="163" t="s">
        <v>94</v>
      </c>
      <c r="D221" s="104">
        <f>ROUND(SUMIFS('5月'!G:G,'5月'!O:O,C221)/1000,0)</f>
        <v>0</v>
      </c>
      <c r="E221" s="104">
        <f t="shared" si="14"/>
        <v>0</v>
      </c>
      <c r="F221" s="104">
        <f>ROUND(SUMIFS('5月'!G:G,'5月'!O:O,C221,'5月'!K:K,"零售")/1000,0)</f>
        <v>0</v>
      </c>
      <c r="G221" s="104">
        <f t="shared" si="15"/>
        <v>0</v>
      </c>
    </row>
    <row r="222" spans="1:7">
      <c r="A222" s="103" t="str">
        <f t="shared" si="16"/>
        <v>5071</v>
      </c>
      <c r="B222" s="103">
        <v>5</v>
      </c>
      <c r="C222" s="2" t="s">
        <v>96</v>
      </c>
      <c r="D222" s="104">
        <f>ROUND(SUMIFS('5月'!G:G,'5月'!P:P,C222)/1000,0)</f>
        <v>0</v>
      </c>
      <c r="E222" s="104">
        <f t="shared" si="14"/>
        <v>0</v>
      </c>
      <c r="F222" s="104">
        <f>ROUND(SUMIFS('5月'!G:G,'5月'!P:P,C222,'5月'!K:K,"零售")/1000,0)</f>
        <v>0</v>
      </c>
      <c r="G222" s="104">
        <f t="shared" si="15"/>
        <v>0</v>
      </c>
    </row>
    <row r="223" spans="1:7">
      <c r="A223" s="103" t="str">
        <f t="shared" si="16"/>
        <v>508</v>
      </c>
      <c r="B223" s="103">
        <v>5</v>
      </c>
      <c r="C223" s="163" t="s">
        <v>98</v>
      </c>
      <c r="D223" s="104">
        <f>ROUND(SUMIFS('5月'!G:G,'5月'!O:O,C223)/1000,0)</f>
        <v>0</v>
      </c>
      <c r="E223" s="104">
        <f t="shared" si="14"/>
        <v>0</v>
      </c>
      <c r="F223" s="104">
        <f>ROUND(SUMIFS('5月'!G:G,'5月'!O:O,C223,'5月'!K:K,"零售")/1000,0)</f>
        <v>0</v>
      </c>
      <c r="G223" s="104">
        <f t="shared" si="15"/>
        <v>0</v>
      </c>
    </row>
    <row r="224" spans="1:7">
      <c r="A224" s="103" t="str">
        <f t="shared" si="16"/>
        <v>509</v>
      </c>
      <c r="B224" s="103">
        <v>5</v>
      </c>
      <c r="C224" s="163" t="s">
        <v>100</v>
      </c>
      <c r="D224" s="104">
        <f>ROUND(SUMIFS('5月'!G:G,'5月'!O:O,C224)/1000,0)</f>
        <v>0</v>
      </c>
      <c r="E224" s="104">
        <f t="shared" si="14"/>
        <v>0</v>
      </c>
      <c r="F224" s="104">
        <f>ROUND(SUMIFS('5月'!G:G,'5月'!O:O,C224,'5月'!K:K,"零售")/1000,0)</f>
        <v>0</v>
      </c>
      <c r="G224" s="104">
        <f t="shared" si="15"/>
        <v>0</v>
      </c>
    </row>
    <row r="225" spans="1:7">
      <c r="A225" s="103" t="str">
        <f t="shared" si="16"/>
        <v>5091</v>
      </c>
      <c r="B225" s="103">
        <v>5</v>
      </c>
      <c r="C225" s="2" t="s">
        <v>102</v>
      </c>
      <c r="D225" s="104">
        <f>ROUND(SUMIFS('5月'!G:G,'5月'!P:P,C225)/1000,0)</f>
        <v>0</v>
      </c>
      <c r="E225" s="104">
        <f t="shared" si="14"/>
        <v>0</v>
      </c>
      <c r="F225" s="104">
        <f>ROUND(SUMIFS('5月'!G:G,'5月'!P:P,C225,'5月'!K:K,"零售")/1000,0)</f>
        <v>0</v>
      </c>
      <c r="G225" s="104">
        <f t="shared" si="15"/>
        <v>0</v>
      </c>
    </row>
    <row r="226" spans="1:7">
      <c r="A226" s="103" t="str">
        <f t="shared" si="16"/>
        <v>510</v>
      </c>
      <c r="B226" s="103">
        <v>5</v>
      </c>
      <c r="C226" s="2">
        <v>10</v>
      </c>
      <c r="D226" s="104">
        <f>ROUND(SUMIFS('5月'!G:G,'5月'!O:O,C226)/1000,0)</f>
        <v>0</v>
      </c>
      <c r="E226" s="104">
        <f t="shared" si="14"/>
        <v>0</v>
      </c>
      <c r="F226" s="104">
        <f>ROUND(SUMIFS('5月'!G:G,'5月'!O:O,C226,'5月'!K:K,"零售")/1000,0)</f>
        <v>0</v>
      </c>
      <c r="G226" s="104">
        <f t="shared" si="15"/>
        <v>0</v>
      </c>
    </row>
    <row r="227" spans="1:7">
      <c r="A227" s="103" t="str">
        <f t="shared" si="16"/>
        <v>511</v>
      </c>
      <c r="B227" s="103">
        <v>5</v>
      </c>
      <c r="C227" s="2">
        <v>11</v>
      </c>
      <c r="D227" s="104">
        <f>ROUND(SUMIFS('5月'!G:G,'5月'!O:O,C227)/1000,0)</f>
        <v>0</v>
      </c>
      <c r="E227" s="104">
        <f t="shared" si="14"/>
        <v>0</v>
      </c>
      <c r="F227" s="104">
        <f>ROUND(SUMIFS('5月'!G:G,'5月'!O:O,C227,'5月'!K:K,"零售")/1000,0)</f>
        <v>0</v>
      </c>
      <c r="G227" s="104">
        <f t="shared" si="15"/>
        <v>0</v>
      </c>
    </row>
    <row r="228" spans="1:7">
      <c r="A228" s="103" t="str">
        <f t="shared" si="16"/>
        <v>512</v>
      </c>
      <c r="B228" s="103">
        <v>5</v>
      </c>
      <c r="C228" s="2">
        <v>12</v>
      </c>
      <c r="D228" s="104">
        <f>ROUND(SUMIFS('5月'!G:G,'5月'!O:O,C228)/1000,0)</f>
        <v>0</v>
      </c>
      <c r="E228" s="104">
        <f t="shared" si="14"/>
        <v>0</v>
      </c>
      <c r="F228" s="104">
        <f>ROUND(SUMIFS('5月'!G:G,'5月'!O:O,C228,'5月'!K:K,"零售")/1000,0)</f>
        <v>0</v>
      </c>
      <c r="G228" s="104">
        <f t="shared" si="15"/>
        <v>0</v>
      </c>
    </row>
    <row r="229" spans="1:7">
      <c r="A229" s="103" t="str">
        <f t="shared" si="16"/>
        <v>5121</v>
      </c>
      <c r="B229" s="103">
        <v>5</v>
      </c>
      <c r="C229" s="2">
        <v>121</v>
      </c>
      <c r="D229" s="104">
        <f>ROUND(SUMIFS('5月'!G:G,'5月'!P:P,C229)/1000,0)</f>
        <v>0</v>
      </c>
      <c r="E229" s="104">
        <f t="shared" si="14"/>
        <v>0</v>
      </c>
      <c r="F229" s="104">
        <f>ROUND(SUMIFS('5月'!G:G,'5月'!P:P,C229,'5月'!K:K,"零售")/1000,0)</f>
        <v>0</v>
      </c>
      <c r="G229" s="104">
        <f t="shared" si="15"/>
        <v>0</v>
      </c>
    </row>
    <row r="230" spans="1:7">
      <c r="A230" s="103" t="str">
        <f t="shared" si="16"/>
        <v>5122</v>
      </c>
      <c r="B230" s="103">
        <v>5</v>
      </c>
      <c r="C230" s="2" t="s">
        <v>108</v>
      </c>
      <c r="D230" s="104">
        <f>ROUND(SUMIFS('5月'!G:G,'5月'!P:P,C230)/1000,0)</f>
        <v>0</v>
      </c>
      <c r="E230" s="104">
        <f t="shared" si="14"/>
        <v>0</v>
      </c>
      <c r="F230" s="104">
        <f>ROUND(SUMIFS('5月'!G:G,'5月'!P:P,C230,'5月'!K:K,"零售")/1000,0)</f>
        <v>0</v>
      </c>
      <c r="G230" s="104">
        <f t="shared" si="15"/>
        <v>0</v>
      </c>
    </row>
    <row r="231" spans="1:7">
      <c r="A231" s="103" t="str">
        <f t="shared" si="16"/>
        <v>513</v>
      </c>
      <c r="B231" s="103">
        <v>5</v>
      </c>
      <c r="C231" s="2">
        <v>13</v>
      </c>
      <c r="D231" s="104">
        <f>ROUND(SUMIFS('5月'!G:G,'5月'!O:O,C231)/1000,0)</f>
        <v>0</v>
      </c>
      <c r="E231" s="104">
        <f t="shared" si="14"/>
        <v>0</v>
      </c>
      <c r="F231" s="104">
        <f>ROUND(SUMIFS('5月'!G:G,'5月'!O:O,C231,'5月'!K:K,"零售")/1000,0)</f>
        <v>0</v>
      </c>
      <c r="G231" s="104">
        <f t="shared" si="15"/>
        <v>0</v>
      </c>
    </row>
    <row r="232" spans="1:7">
      <c r="A232" s="103" t="str">
        <f t="shared" si="16"/>
        <v>5131</v>
      </c>
      <c r="B232" s="103">
        <v>5</v>
      </c>
      <c r="C232" s="2" t="s">
        <v>111</v>
      </c>
      <c r="D232" s="104">
        <f>ROUND(SUMIFS('5月'!G:G,'5月'!P:P,C232)/1000,0)</f>
        <v>0</v>
      </c>
      <c r="E232" s="104">
        <f t="shared" si="14"/>
        <v>0</v>
      </c>
      <c r="F232" s="104">
        <f>ROUND(SUMIFS('5月'!G:G,'5月'!P:P,C232,'5月'!K:K,"零售")/1000,0)</f>
        <v>0</v>
      </c>
      <c r="G232" s="104">
        <f t="shared" si="15"/>
        <v>0</v>
      </c>
    </row>
    <row r="233" spans="1:7">
      <c r="A233" s="103" t="str">
        <f t="shared" si="16"/>
        <v>5132</v>
      </c>
      <c r="B233" s="103">
        <v>5</v>
      </c>
      <c r="C233" s="2" t="s">
        <v>113</v>
      </c>
      <c r="D233" s="104">
        <f>ROUND(SUMIFS('5月'!G:G,'5月'!P:P,C233)/1000,0)</f>
        <v>0</v>
      </c>
      <c r="E233" s="104">
        <f t="shared" si="14"/>
        <v>0</v>
      </c>
      <c r="F233" s="104">
        <f>ROUND(SUMIFS('5月'!G:G,'5月'!P:P,C233,'5月'!K:K,"零售")/1000,0)</f>
        <v>0</v>
      </c>
      <c r="G233" s="104">
        <f t="shared" si="15"/>
        <v>0</v>
      </c>
    </row>
    <row r="234" spans="1:7">
      <c r="A234" s="103" t="str">
        <f t="shared" si="16"/>
        <v>514</v>
      </c>
      <c r="B234" s="103">
        <v>5</v>
      </c>
      <c r="C234" s="2">
        <v>14</v>
      </c>
      <c r="D234" s="104">
        <f>ROUND(SUMIFS('5月'!G:G,'5月'!O:O,C234)/1000,0)</f>
        <v>0</v>
      </c>
      <c r="E234" s="104">
        <f t="shared" si="14"/>
        <v>0</v>
      </c>
      <c r="F234" s="104">
        <f>ROUND(SUMIFS('5月'!G:G,'5月'!O:O,C234,'5月'!K:K,"零售")/1000,0)</f>
        <v>0</v>
      </c>
      <c r="G234" s="104">
        <f t="shared" si="15"/>
        <v>0</v>
      </c>
    </row>
    <row r="235" spans="1:7">
      <c r="A235" s="103" t="str">
        <f t="shared" si="16"/>
        <v>5141</v>
      </c>
      <c r="B235" s="103">
        <v>5</v>
      </c>
      <c r="C235" s="2" t="s">
        <v>116</v>
      </c>
      <c r="D235" s="104">
        <f>ROUND(SUMIFS('5月'!G:G,'5月'!P:P,C235)/1000,0)</f>
        <v>0</v>
      </c>
      <c r="E235" s="104">
        <f t="shared" si="14"/>
        <v>0</v>
      </c>
      <c r="F235" s="104">
        <f>ROUND(SUMIFS('5月'!G:G,'5月'!P:P,C235,'5月'!K:K,"零售")/1000,0)</f>
        <v>0</v>
      </c>
      <c r="G235" s="104">
        <f t="shared" si="15"/>
        <v>0</v>
      </c>
    </row>
    <row r="236" spans="1:7">
      <c r="A236" s="103" t="str">
        <f t="shared" si="16"/>
        <v>515</v>
      </c>
      <c r="B236" s="103">
        <v>5</v>
      </c>
      <c r="C236" s="2">
        <v>15</v>
      </c>
      <c r="D236" s="104">
        <f>ROUND(SUMIFS('5月'!G:G,'5月'!O:O,C236)/1000,0)</f>
        <v>0</v>
      </c>
      <c r="E236" s="104">
        <f t="shared" si="14"/>
        <v>0</v>
      </c>
      <c r="F236" s="104">
        <f>ROUND(SUMIFS('5月'!G:G,'5月'!O:O,C236,'5月'!K:K,"零售")/1000,0)</f>
        <v>0</v>
      </c>
      <c r="G236" s="104">
        <f t="shared" si="15"/>
        <v>0</v>
      </c>
    </row>
    <row r="237" spans="1:7">
      <c r="A237" s="103" t="str">
        <f t="shared" si="16"/>
        <v>516</v>
      </c>
      <c r="B237" s="103">
        <v>5</v>
      </c>
      <c r="C237" s="2">
        <v>16</v>
      </c>
      <c r="D237" s="104">
        <f>ROUND(SUMIFS('5月'!G:G,'5月'!P:P,C237)/1000,0)</f>
        <v>0</v>
      </c>
      <c r="E237" s="104">
        <f t="shared" si="14"/>
        <v>0</v>
      </c>
      <c r="F237" s="104">
        <f>ROUND(SUMIFS('5月'!G:G,'5月'!P:P,C237,'5月'!K:K,"零售")/1000,0)</f>
        <v>0</v>
      </c>
      <c r="G237" s="104">
        <f t="shared" si="15"/>
        <v>0</v>
      </c>
    </row>
    <row r="238" spans="1:7">
      <c r="A238" s="103" t="str">
        <f t="shared" si="16"/>
        <v>5161</v>
      </c>
      <c r="B238" s="103">
        <v>5</v>
      </c>
      <c r="C238" s="2">
        <v>161</v>
      </c>
      <c r="D238" s="104">
        <f>ROUND(SUMIFS('5月'!G:G,'5月'!O:O,C238)/1000,0)</f>
        <v>0</v>
      </c>
      <c r="E238" s="104">
        <f t="shared" si="14"/>
        <v>0</v>
      </c>
      <c r="F238" s="104">
        <f>ROUND(SUMIFS('5月'!G:G,'5月'!O:O,C238,'5月'!K:K,"零售")/1000,0)</f>
        <v>0</v>
      </c>
      <c r="G238" s="104">
        <f t="shared" si="15"/>
        <v>0</v>
      </c>
    </row>
    <row r="239" spans="1:7">
      <c r="A239" s="103" t="str">
        <f t="shared" si="16"/>
        <v>517</v>
      </c>
      <c r="B239" s="103">
        <v>5</v>
      </c>
      <c r="C239" s="2">
        <v>17</v>
      </c>
      <c r="D239" s="104">
        <f>ROUND(SUMIFS('5月'!G:G,'5月'!O:O,C239)/1000,0)</f>
        <v>0</v>
      </c>
      <c r="E239" s="104">
        <f t="shared" si="14"/>
        <v>0</v>
      </c>
      <c r="F239" s="104">
        <f>ROUND(SUMIFS('5月'!G:G,'5月'!O:O,C239,'5月'!K:K,"零售")/1000,0)</f>
        <v>0</v>
      </c>
      <c r="G239" s="104">
        <f t="shared" si="15"/>
        <v>0</v>
      </c>
    </row>
    <row r="240" spans="1:7">
      <c r="A240" s="103" t="str">
        <f t="shared" si="16"/>
        <v>518</v>
      </c>
      <c r="B240" s="103">
        <v>5</v>
      </c>
      <c r="C240" s="2">
        <v>18</v>
      </c>
      <c r="D240" s="104">
        <f>ROUND(SUMIFS('5月'!G:G,'5月'!O:O,C240)/1000,0)</f>
        <v>0</v>
      </c>
      <c r="E240" s="104">
        <f t="shared" ref="E240:E303" si="17">E192+D240</f>
        <v>0</v>
      </c>
      <c r="F240" s="104">
        <f>ROUND(SUMIFS('5月'!G:G,'5月'!O:O,C240,'5月'!K:K,"零售")/1000,0)</f>
        <v>0</v>
      </c>
      <c r="G240" s="104">
        <f t="shared" ref="G240:G303" si="18">G192+F240</f>
        <v>0</v>
      </c>
    </row>
    <row r="241" spans="1:7">
      <c r="A241" s="103" t="str">
        <f t="shared" si="16"/>
        <v>519</v>
      </c>
      <c r="B241" s="103">
        <v>5</v>
      </c>
      <c r="C241" s="2">
        <v>19</v>
      </c>
      <c r="D241" s="104">
        <f>ROUND(SUMIFS('5月'!G:G,'5月'!O:O,C241)/1000,0)</f>
        <v>0</v>
      </c>
      <c r="E241" s="104">
        <f t="shared" si="17"/>
        <v>0</v>
      </c>
      <c r="F241" s="104">
        <f>ROUND(SUMIFS('5月'!G:G,'5月'!O:O,C241,'5月'!K:K,"零售")/1000,0)</f>
        <v>0</v>
      </c>
      <c r="G241" s="104">
        <f t="shared" si="18"/>
        <v>0</v>
      </c>
    </row>
    <row r="242" spans="1:7">
      <c r="A242" s="103" t="str">
        <f t="shared" si="16"/>
        <v>520</v>
      </c>
      <c r="B242" s="103">
        <v>5</v>
      </c>
      <c r="C242" s="2">
        <v>20</v>
      </c>
      <c r="D242" s="104">
        <f>ROUND(SUMIFS('5月'!G:G,'5月'!O:O,C242)/1000,0)</f>
        <v>0</v>
      </c>
      <c r="E242" s="104">
        <f t="shared" si="17"/>
        <v>0</v>
      </c>
      <c r="F242" s="104">
        <f>ROUND(SUMIFS('5月'!G:G,'5月'!O:O,C242,'5月'!K:K,"零售")/1000,0)</f>
        <v>0</v>
      </c>
      <c r="G242" s="104">
        <f t="shared" si="18"/>
        <v>0</v>
      </c>
    </row>
    <row r="243" spans="1:7">
      <c r="A243" s="103" t="str">
        <f t="shared" si="16"/>
        <v>5201</v>
      </c>
      <c r="B243" s="103">
        <v>5</v>
      </c>
      <c r="C243" s="2" t="s">
        <v>125</v>
      </c>
      <c r="D243" s="104">
        <f>ROUND(SUMIFS('5月'!G:G,'5月'!P:P,C243)/1000,0)</f>
        <v>0</v>
      </c>
      <c r="E243" s="104">
        <f t="shared" si="17"/>
        <v>0</v>
      </c>
      <c r="F243" s="104">
        <f>ROUND(SUMIFS('5月'!G:G,'5月'!P:P,C243,'5月'!K:K,"零售")/1000,0)</f>
        <v>0</v>
      </c>
      <c r="G243" s="104">
        <f t="shared" si="18"/>
        <v>0</v>
      </c>
    </row>
    <row r="244" spans="1:7">
      <c r="A244" s="103" t="str">
        <f t="shared" si="16"/>
        <v>521</v>
      </c>
      <c r="B244" s="103">
        <v>5</v>
      </c>
      <c r="C244" s="2">
        <v>21</v>
      </c>
      <c r="D244" s="104">
        <f>ROUND(SUMIFS('5月'!G:G,'5月'!O:O,C244)/1000,0)</f>
        <v>0</v>
      </c>
      <c r="E244" s="104">
        <f t="shared" si="17"/>
        <v>0</v>
      </c>
      <c r="F244" s="104">
        <f>ROUND(SUMIFS('5月'!G:G,'5月'!O:O,C244,'5月'!K:K,"零售")/1000,0)</f>
        <v>0</v>
      </c>
      <c r="G244" s="104">
        <f t="shared" si="18"/>
        <v>0</v>
      </c>
    </row>
    <row r="245" spans="1:7">
      <c r="A245" s="103" t="str">
        <f t="shared" si="16"/>
        <v>522</v>
      </c>
      <c r="B245" s="103">
        <v>5</v>
      </c>
      <c r="C245" s="2">
        <v>22</v>
      </c>
      <c r="D245" s="104">
        <f>ROUND(SUMIFS('5月'!G:G,'5月'!O:O,C245)/1000,0)</f>
        <v>0</v>
      </c>
      <c r="E245" s="104">
        <f t="shared" si="17"/>
        <v>0</v>
      </c>
      <c r="F245" s="104">
        <f>ROUND(SUMIFS('5月'!G:G,'5月'!O:O,C245,'5月'!K:K,"零售")/1000,0)</f>
        <v>0</v>
      </c>
      <c r="G245" s="104">
        <f t="shared" si="18"/>
        <v>0</v>
      </c>
    </row>
    <row r="246" spans="1:7">
      <c r="A246" s="103" t="str">
        <f t="shared" si="16"/>
        <v>523</v>
      </c>
      <c r="B246" s="103">
        <v>5</v>
      </c>
      <c r="C246" s="2">
        <v>23</v>
      </c>
      <c r="D246" s="104">
        <f>ROUND(SUMIFS('5月'!G:G,'5月'!O:O,C246)/1000,0)</f>
        <v>0</v>
      </c>
      <c r="E246" s="104">
        <f t="shared" si="17"/>
        <v>0</v>
      </c>
      <c r="F246" s="104">
        <f>ROUND(SUMIFS('5月'!G:G,'5月'!O:O,C246,'5月'!K:K,"零售")/1000,0)</f>
        <v>0</v>
      </c>
      <c r="G246" s="104">
        <f t="shared" si="18"/>
        <v>0</v>
      </c>
    </row>
    <row r="247" spans="1:7">
      <c r="A247" s="103" t="str">
        <f t="shared" si="16"/>
        <v>5231</v>
      </c>
      <c r="B247" s="103">
        <v>5</v>
      </c>
      <c r="C247" s="2" t="s">
        <v>130</v>
      </c>
      <c r="D247" s="104">
        <f>ROUND(SUMIFS('5月'!G:G,'5月'!P:P,C247)/1000,0)</f>
        <v>0</v>
      </c>
      <c r="E247" s="104">
        <f t="shared" si="17"/>
        <v>0</v>
      </c>
      <c r="F247" s="104">
        <f>ROUND(SUMIFS('5月'!G:G,'5月'!P:P,C247,'5月'!K:K,"零售")/1000,0)</f>
        <v>0</v>
      </c>
      <c r="G247" s="104">
        <f t="shared" si="18"/>
        <v>0</v>
      </c>
    </row>
    <row r="248" spans="1:7">
      <c r="A248" s="103" t="str">
        <f t="shared" si="16"/>
        <v>524</v>
      </c>
      <c r="B248" s="103">
        <v>5</v>
      </c>
      <c r="C248" s="2">
        <v>24</v>
      </c>
      <c r="D248" s="104">
        <f>ROUND(SUMIFS('5月'!G:G,'5月'!O:O,C248)/1000,0)</f>
        <v>0</v>
      </c>
      <c r="E248" s="104">
        <f t="shared" si="17"/>
        <v>0</v>
      </c>
      <c r="F248" s="104">
        <f>ROUND(SUMIFS('5月'!G:G,'5月'!O:O,C248,'5月'!K:K,"零售")/1000,0)</f>
        <v>0</v>
      </c>
      <c r="G248" s="104">
        <f t="shared" si="18"/>
        <v>0</v>
      </c>
    </row>
    <row r="249" spans="1:7">
      <c r="A249" s="103" t="str">
        <f t="shared" si="16"/>
        <v>5241</v>
      </c>
      <c r="B249" s="103">
        <v>5</v>
      </c>
      <c r="C249" s="2" t="s">
        <v>133</v>
      </c>
      <c r="D249" s="104">
        <f>ROUND(SUMIFS('5月'!G:G,'5月'!P:P,C249)/1000,0)</f>
        <v>0</v>
      </c>
      <c r="E249" s="104">
        <f t="shared" si="17"/>
        <v>0</v>
      </c>
      <c r="F249" s="104">
        <f>ROUND(SUMIFS('5月'!G:G,'5月'!P:P,C249,'5月'!K:K,"零售")/1000,0)</f>
        <v>0</v>
      </c>
      <c r="G249" s="104">
        <f t="shared" si="18"/>
        <v>0</v>
      </c>
    </row>
    <row r="250" spans="1:7">
      <c r="A250" s="103" t="str">
        <f t="shared" si="16"/>
        <v>5242</v>
      </c>
      <c r="B250" s="103">
        <v>5</v>
      </c>
      <c r="C250" s="2" t="s">
        <v>135</v>
      </c>
      <c r="D250" s="104">
        <f>ROUND(SUMIFS('5月'!G:G,'5月'!P:P,C250)/1000,0)</f>
        <v>0</v>
      </c>
      <c r="E250" s="104">
        <f t="shared" si="17"/>
        <v>0</v>
      </c>
      <c r="F250" s="104">
        <f>ROUND(SUMIFS('5月'!G:G,'5月'!P:P,C250,'5月'!K:K,"零售")/1000,0)</f>
        <v>0</v>
      </c>
      <c r="G250" s="104">
        <f t="shared" si="18"/>
        <v>0</v>
      </c>
    </row>
    <row r="251" spans="1:7">
      <c r="A251" s="103" t="str">
        <f t="shared" si="16"/>
        <v>5243</v>
      </c>
      <c r="B251" s="103">
        <v>5</v>
      </c>
      <c r="C251" s="2" t="s">
        <v>137</v>
      </c>
      <c r="D251" s="104">
        <f>ROUND(SUMIFS('5月'!G:G,'5月'!P:P,C251)/1000,0)</f>
        <v>0</v>
      </c>
      <c r="E251" s="104">
        <f t="shared" si="17"/>
        <v>0</v>
      </c>
      <c r="F251" s="104">
        <f>ROUND(SUMIFS('5月'!G:G,'5月'!P:P,C251,'5月'!K:K,"零售")/1000,0)</f>
        <v>0</v>
      </c>
      <c r="G251" s="104">
        <f t="shared" si="18"/>
        <v>0</v>
      </c>
    </row>
    <row r="252" spans="1:7">
      <c r="A252" s="103" t="str">
        <f t="shared" si="16"/>
        <v>525</v>
      </c>
      <c r="B252" s="103">
        <v>5</v>
      </c>
      <c r="C252" s="2">
        <v>25</v>
      </c>
      <c r="D252" s="104">
        <f>ROUND(SUMIFS('5月'!G:G,'5月'!O:O,C252)/1000,0)</f>
        <v>0</v>
      </c>
      <c r="E252" s="104">
        <f t="shared" si="17"/>
        <v>0</v>
      </c>
      <c r="F252" s="104">
        <f>ROUND(SUMIFS('5月'!G:G,'5月'!O:O,C252,'5月'!K:K,"零售")/1000,0)</f>
        <v>0</v>
      </c>
      <c r="G252" s="104">
        <f t="shared" si="18"/>
        <v>0</v>
      </c>
    </row>
    <row r="253" spans="1:7">
      <c r="A253" s="103" t="str">
        <f t="shared" si="16"/>
        <v>526</v>
      </c>
      <c r="B253" s="103">
        <v>5</v>
      </c>
      <c r="C253" s="2">
        <v>26</v>
      </c>
      <c r="D253" s="104">
        <f>ROUND(SUMIFS('5月'!G:G,'5月'!O:O,C253)/1000,0)</f>
        <v>0</v>
      </c>
      <c r="E253" s="104">
        <f t="shared" si="17"/>
        <v>0</v>
      </c>
      <c r="F253" s="104">
        <f>ROUND(SUMIFS('5月'!G:G,'5月'!O:O,C253,'5月'!K:K,"零售")/1000,0)</f>
        <v>0</v>
      </c>
      <c r="G253" s="104">
        <f t="shared" si="18"/>
        <v>0</v>
      </c>
    </row>
    <row r="254" spans="1:7">
      <c r="A254" s="103" t="str">
        <f t="shared" si="16"/>
        <v>527</v>
      </c>
      <c r="B254" s="103">
        <v>5</v>
      </c>
      <c r="C254" s="2">
        <v>27</v>
      </c>
      <c r="D254" s="104">
        <f>ROUND(SUMIFS('5月'!G:G,'5月'!O:O,C254)/1000,0)</f>
        <v>0</v>
      </c>
      <c r="E254" s="104">
        <f t="shared" si="17"/>
        <v>0</v>
      </c>
      <c r="F254" s="104">
        <f>ROUND(SUMIFS('5月'!G:G,'5月'!O:O,C254,'5月'!K:K,"零售")/1000,0)</f>
        <v>0</v>
      </c>
      <c r="G254" s="104">
        <f t="shared" si="18"/>
        <v>0</v>
      </c>
    </row>
    <row r="255" spans="1:7">
      <c r="A255" s="103" t="str">
        <f t="shared" si="16"/>
        <v>601</v>
      </c>
      <c r="B255" s="103">
        <v>6</v>
      </c>
      <c r="C255" s="163" t="s">
        <v>52</v>
      </c>
      <c r="D255" s="104">
        <f>ROUND(SUMIFS('6月'!G:G,'6月'!O:O,C255)/1000,0)</f>
        <v>0</v>
      </c>
      <c r="E255" s="104">
        <f t="shared" si="17"/>
        <v>0</v>
      </c>
      <c r="F255" s="104">
        <f>ROUND(SUMIFS('6月'!G:G,'6月'!O:O,C255,'6月'!K:K,"零售")/1000,0)</f>
        <v>0</v>
      </c>
      <c r="G255" s="104">
        <f t="shared" si="18"/>
        <v>0</v>
      </c>
    </row>
    <row r="256" spans="1:7">
      <c r="A256" s="103" t="str">
        <f t="shared" si="16"/>
        <v>6011</v>
      </c>
      <c r="B256" s="103">
        <v>6</v>
      </c>
      <c r="C256" s="2" t="s">
        <v>73</v>
      </c>
      <c r="D256" s="104">
        <f>ROUND(SUMIFS('6月'!G:G,'6月'!P:P,C256)/1000,0)</f>
        <v>0</v>
      </c>
      <c r="E256" s="104">
        <f t="shared" si="17"/>
        <v>0</v>
      </c>
      <c r="F256" s="104">
        <f>ROUND(SUMIFS('6月'!G:G,'6月'!P:P,C256,'6月'!K:K,"零售")/1000,0)</f>
        <v>0</v>
      </c>
      <c r="G256" s="104">
        <f t="shared" si="18"/>
        <v>0</v>
      </c>
    </row>
    <row r="257" spans="1:7">
      <c r="A257" s="103" t="str">
        <f t="shared" si="16"/>
        <v>6012</v>
      </c>
      <c r="B257" s="103">
        <v>6</v>
      </c>
      <c r="C257" s="110" t="s">
        <v>75</v>
      </c>
      <c r="D257" s="104">
        <f>ROUND(SUMIFS('6月'!G:G,'6月'!P:P,C257)/1000,0)</f>
        <v>0</v>
      </c>
      <c r="E257" s="104">
        <f t="shared" si="17"/>
        <v>0</v>
      </c>
      <c r="F257" s="104">
        <f>ROUND(SUMIFS('6月'!G:G,'6月'!P:P,C257,'6月'!K:K,"零售")/1000,0)</f>
        <v>0</v>
      </c>
      <c r="G257" s="104">
        <f t="shared" si="18"/>
        <v>0</v>
      </c>
    </row>
    <row r="258" spans="1:7">
      <c r="A258" s="103" t="str">
        <f t="shared" si="16"/>
        <v>6013</v>
      </c>
      <c r="B258" s="103">
        <v>6</v>
      </c>
      <c r="C258" s="2" t="s">
        <v>77</v>
      </c>
      <c r="D258" s="104">
        <f>ROUND(SUMIFS('6月'!G:G,'6月'!P:P,C258)/1000,0)</f>
        <v>0</v>
      </c>
      <c r="E258" s="104">
        <f t="shared" si="17"/>
        <v>0</v>
      </c>
      <c r="F258" s="104">
        <f>ROUND(SUMIFS('6月'!G:G,'6月'!P:P,C258,'6月'!K:K,"零售")/1000,0)</f>
        <v>0</v>
      </c>
      <c r="G258" s="104">
        <f t="shared" si="18"/>
        <v>0</v>
      </c>
    </row>
    <row r="259" spans="1:7">
      <c r="A259" s="103" t="str">
        <f t="shared" si="16"/>
        <v>6014</v>
      </c>
      <c r="B259" s="103">
        <v>6</v>
      </c>
      <c r="C259" s="2" t="s">
        <v>79</v>
      </c>
      <c r="D259" s="104">
        <f>ROUND(SUMIFS('6月'!G:G,'6月'!P:P,C259)/1000,0)</f>
        <v>0</v>
      </c>
      <c r="E259" s="104">
        <f t="shared" si="17"/>
        <v>0</v>
      </c>
      <c r="F259" s="104">
        <f>ROUND(SUMIFS('6月'!G:G,'6月'!P:P,C259,'6月'!K:K,"零售")/1000,0)</f>
        <v>0</v>
      </c>
      <c r="G259" s="104">
        <f t="shared" si="18"/>
        <v>0</v>
      </c>
    </row>
    <row r="260" spans="1:7">
      <c r="A260" s="103" t="str">
        <f t="shared" si="16"/>
        <v>6015</v>
      </c>
      <c r="B260" s="103">
        <v>6</v>
      </c>
      <c r="C260" s="2" t="s">
        <v>81</v>
      </c>
      <c r="D260" s="104">
        <f>ROUND(SUMIFS('6月'!G:G,'6月'!P:P,C260)/1000,0)</f>
        <v>0</v>
      </c>
      <c r="E260" s="104">
        <f t="shared" si="17"/>
        <v>0</v>
      </c>
      <c r="F260" s="104">
        <f>ROUND(SUMIFS('6月'!G:G,'6月'!P:P,C260,'6月'!K:K,"零售")/1000,0)</f>
        <v>0</v>
      </c>
      <c r="G260" s="104">
        <f t="shared" si="18"/>
        <v>0</v>
      </c>
    </row>
    <row r="261" spans="1:7">
      <c r="A261" s="103" t="str">
        <f t="shared" si="16"/>
        <v>602</v>
      </c>
      <c r="B261" s="103">
        <v>6</v>
      </c>
      <c r="C261" s="163" t="s">
        <v>54</v>
      </c>
      <c r="D261" s="104">
        <f>ROUND(SUMIFS('6月'!G:G,'6月'!O:O,C261)/1000,0)</f>
        <v>0</v>
      </c>
      <c r="E261" s="104">
        <f t="shared" si="17"/>
        <v>0</v>
      </c>
      <c r="F261" s="104">
        <f>ROUND(SUMIFS('6月'!G:G,'6月'!O:O,C261,'6月'!K:K,"零售")/1000,0)</f>
        <v>0</v>
      </c>
      <c r="G261" s="104">
        <f t="shared" si="18"/>
        <v>0</v>
      </c>
    </row>
    <row r="262" spans="1:7">
      <c r="A262" s="103" t="str">
        <f t="shared" si="16"/>
        <v>603</v>
      </c>
      <c r="B262" s="103">
        <v>6</v>
      </c>
      <c r="C262" s="163" t="s">
        <v>56</v>
      </c>
      <c r="D262" s="104">
        <f>ROUND(SUMIFS('6月'!G:G,'6月'!O:O,C262)/1000,0)</f>
        <v>0</v>
      </c>
      <c r="E262" s="104">
        <f t="shared" si="17"/>
        <v>0</v>
      </c>
      <c r="F262" s="104">
        <f>ROUND(SUMIFS('6月'!G:G,'6月'!O:O,C262,'6月'!K:K,"零售")/1000,0)</f>
        <v>0</v>
      </c>
      <c r="G262" s="104">
        <f t="shared" si="18"/>
        <v>0</v>
      </c>
    </row>
    <row r="263" spans="1:7">
      <c r="A263" s="103" t="str">
        <f t="shared" si="16"/>
        <v>604</v>
      </c>
      <c r="B263" s="103">
        <v>6</v>
      </c>
      <c r="C263" s="163" t="s">
        <v>58</v>
      </c>
      <c r="D263" s="104">
        <f>ROUND(SUMIFS('6月'!G:G,'6月'!O:O,C263)/1000,0)</f>
        <v>0</v>
      </c>
      <c r="E263" s="104">
        <f t="shared" si="17"/>
        <v>0</v>
      </c>
      <c r="F263" s="104">
        <f>ROUND(SUMIFS('6月'!G:G,'6月'!O:O,C263,'6月'!K:K,"零售")/1000,0)</f>
        <v>0</v>
      </c>
      <c r="G263" s="104">
        <f t="shared" si="18"/>
        <v>0</v>
      </c>
    </row>
    <row r="264" spans="1:7">
      <c r="A264" s="103" t="str">
        <f t="shared" si="16"/>
        <v>6041</v>
      </c>
      <c r="B264" s="103">
        <v>6</v>
      </c>
      <c r="C264" s="2" t="s">
        <v>86</v>
      </c>
      <c r="D264" s="104">
        <f>ROUND(SUMIFS('6月'!G:G,'6月'!P:P,C264)/1000,0)</f>
        <v>0</v>
      </c>
      <c r="E264" s="104">
        <f t="shared" si="17"/>
        <v>0</v>
      </c>
      <c r="F264" s="104">
        <f>ROUND(SUMIFS('6月'!G:G,'6月'!P:P,C264,'6月'!K:K,"零售")/1000,0)</f>
        <v>0</v>
      </c>
      <c r="G264" s="104">
        <f t="shared" si="18"/>
        <v>0</v>
      </c>
    </row>
    <row r="265" spans="1:7">
      <c r="A265" s="103" t="str">
        <f t="shared" si="16"/>
        <v>6042</v>
      </c>
      <c r="B265" s="103">
        <v>6</v>
      </c>
      <c r="C265" s="2" t="s">
        <v>88</v>
      </c>
      <c r="D265" s="104">
        <f>ROUND(SUMIFS('6月'!G:G,'6月'!P:P,C265)/1000,0)</f>
        <v>0</v>
      </c>
      <c r="E265" s="104">
        <f t="shared" si="17"/>
        <v>0</v>
      </c>
      <c r="F265" s="104">
        <f>ROUND(SUMIFS('6月'!G:G,'6月'!P:P,C265,'6月'!K:K,"零售")/1000,0)</f>
        <v>0</v>
      </c>
      <c r="G265" s="104">
        <f t="shared" si="18"/>
        <v>0</v>
      </c>
    </row>
    <row r="266" spans="1:7">
      <c r="A266" s="103" t="str">
        <f t="shared" si="16"/>
        <v>6043</v>
      </c>
      <c r="B266" s="103">
        <v>6</v>
      </c>
      <c r="C266" s="2" t="s">
        <v>90</v>
      </c>
      <c r="D266" s="104">
        <f>ROUND(SUMIFS('6月'!G:G,'6月'!P:P,C266)/1000,0)</f>
        <v>0</v>
      </c>
      <c r="E266" s="104">
        <f t="shared" si="17"/>
        <v>0</v>
      </c>
      <c r="F266" s="104">
        <f>ROUND(SUMIFS('6月'!G:G,'6月'!P:P,C266,'6月'!K:K,"零售")/1000,0)</f>
        <v>0</v>
      </c>
      <c r="G266" s="104">
        <f t="shared" si="18"/>
        <v>0</v>
      </c>
    </row>
    <row r="267" spans="1:7">
      <c r="A267" s="103" t="str">
        <f t="shared" si="16"/>
        <v>605</v>
      </c>
      <c r="B267" s="103">
        <v>6</v>
      </c>
      <c r="C267" s="163" t="s">
        <v>60</v>
      </c>
      <c r="D267" s="104">
        <f>ROUND(SUMIFS('6月'!G:G,'6月'!O:O,C267)/1000,0)</f>
        <v>0</v>
      </c>
      <c r="E267" s="104">
        <f t="shared" si="17"/>
        <v>0</v>
      </c>
      <c r="F267" s="104">
        <f>ROUND(SUMIFS('6月'!G:G,'6月'!O:O,C267,'6月'!K:K,"零售")/1000,0)</f>
        <v>0</v>
      </c>
      <c r="G267" s="104">
        <f t="shared" si="18"/>
        <v>0</v>
      </c>
    </row>
    <row r="268" spans="1:7">
      <c r="A268" s="103" t="str">
        <f t="shared" si="16"/>
        <v>606</v>
      </c>
      <c r="B268" s="103">
        <v>6</v>
      </c>
      <c r="C268" s="163" t="s">
        <v>62</v>
      </c>
      <c r="D268" s="104">
        <f>ROUND(SUMIFS('6月'!G:G,'6月'!O:O,C268)/1000,0)</f>
        <v>0</v>
      </c>
      <c r="E268" s="104">
        <f t="shared" si="17"/>
        <v>0</v>
      </c>
      <c r="F268" s="104">
        <f>ROUND(SUMIFS('6月'!G:G,'6月'!O:O,C268,'6月'!K:K,"零售")/1000,0)</f>
        <v>0</v>
      </c>
      <c r="G268" s="104">
        <f t="shared" si="18"/>
        <v>0</v>
      </c>
    </row>
    <row r="269" spans="1:7">
      <c r="A269" s="103" t="str">
        <f t="shared" si="16"/>
        <v>607</v>
      </c>
      <c r="B269" s="103">
        <v>6</v>
      </c>
      <c r="C269" s="163" t="s">
        <v>94</v>
      </c>
      <c r="D269" s="104">
        <f>ROUND(SUMIFS('6月'!G:G,'6月'!O:O,C269)/1000,0)</f>
        <v>0</v>
      </c>
      <c r="E269" s="104">
        <f t="shared" si="17"/>
        <v>0</v>
      </c>
      <c r="F269" s="104">
        <f>ROUND(SUMIFS('6月'!G:G,'6月'!O:O,C269,'6月'!K:K,"零售")/1000,0)</f>
        <v>0</v>
      </c>
      <c r="G269" s="104">
        <f t="shared" si="18"/>
        <v>0</v>
      </c>
    </row>
    <row r="270" spans="1:7">
      <c r="A270" s="103" t="str">
        <f t="shared" si="16"/>
        <v>6071</v>
      </c>
      <c r="B270" s="103">
        <v>6</v>
      </c>
      <c r="C270" s="2" t="s">
        <v>96</v>
      </c>
      <c r="D270" s="104">
        <f>ROUND(SUMIFS('6月'!G:G,'6月'!P:P,C270)/1000,0)</f>
        <v>0</v>
      </c>
      <c r="E270" s="104">
        <f t="shared" si="17"/>
        <v>0</v>
      </c>
      <c r="F270" s="104">
        <f>ROUND(SUMIFS('6月'!G:G,'6月'!P:P,C270,'6月'!K:K,"零售")/1000,0)</f>
        <v>0</v>
      </c>
      <c r="G270" s="104">
        <f t="shared" si="18"/>
        <v>0</v>
      </c>
    </row>
    <row r="271" spans="1:7">
      <c r="A271" s="103" t="str">
        <f t="shared" si="16"/>
        <v>608</v>
      </c>
      <c r="B271" s="103">
        <v>6</v>
      </c>
      <c r="C271" s="163" t="s">
        <v>98</v>
      </c>
      <c r="D271" s="104">
        <f>ROUND(SUMIFS('6月'!G:G,'6月'!O:O,C271)/1000,0)</f>
        <v>0</v>
      </c>
      <c r="E271" s="104">
        <f t="shared" si="17"/>
        <v>0</v>
      </c>
      <c r="F271" s="104">
        <f>ROUND(SUMIFS('6月'!G:G,'6月'!O:O,C271,'6月'!K:K,"零售")/1000,0)</f>
        <v>0</v>
      </c>
      <c r="G271" s="104">
        <f t="shared" si="18"/>
        <v>0</v>
      </c>
    </row>
    <row r="272" spans="1:7">
      <c r="A272" s="103" t="str">
        <f t="shared" ref="A272:A335" si="19">CONCATENATE(B272,C272)</f>
        <v>609</v>
      </c>
      <c r="B272" s="103">
        <v>6</v>
      </c>
      <c r="C272" s="163" t="s">
        <v>100</v>
      </c>
      <c r="D272" s="104">
        <f>ROUND(SUMIFS('6月'!G:G,'6月'!O:O,C272)/1000,0)</f>
        <v>0</v>
      </c>
      <c r="E272" s="104">
        <f t="shared" si="17"/>
        <v>0</v>
      </c>
      <c r="F272" s="104">
        <f>ROUND(SUMIFS('6月'!G:G,'6月'!O:O,C272,'6月'!K:K,"零售")/1000,0)</f>
        <v>0</v>
      </c>
      <c r="G272" s="104">
        <f t="shared" si="18"/>
        <v>0</v>
      </c>
    </row>
    <row r="273" spans="1:7">
      <c r="A273" s="103" t="str">
        <f t="shared" si="19"/>
        <v>6091</v>
      </c>
      <c r="B273" s="103">
        <v>6</v>
      </c>
      <c r="C273" s="2" t="s">
        <v>102</v>
      </c>
      <c r="D273" s="104">
        <f>ROUND(SUMIFS('6月'!G:G,'6月'!P:P,C273)/1000,0)</f>
        <v>0</v>
      </c>
      <c r="E273" s="104">
        <f t="shared" si="17"/>
        <v>0</v>
      </c>
      <c r="F273" s="104">
        <f>ROUND(SUMIFS('6月'!G:G,'6月'!P:P,C273,'6月'!K:K,"零售")/1000,0)</f>
        <v>0</v>
      </c>
      <c r="G273" s="104">
        <f t="shared" si="18"/>
        <v>0</v>
      </c>
    </row>
    <row r="274" spans="1:7">
      <c r="A274" s="103" t="str">
        <f t="shared" si="19"/>
        <v>610</v>
      </c>
      <c r="B274" s="103">
        <v>6</v>
      </c>
      <c r="C274" s="2">
        <v>10</v>
      </c>
      <c r="D274" s="104">
        <f>ROUND(SUMIFS('6月'!G:G,'6月'!O:O,C274)/1000,0)</f>
        <v>0</v>
      </c>
      <c r="E274" s="104">
        <f t="shared" si="17"/>
        <v>0</v>
      </c>
      <c r="F274" s="104">
        <f>ROUND(SUMIFS('6月'!G:G,'6月'!O:O,C274,'6月'!K:K,"零售")/1000,0)</f>
        <v>0</v>
      </c>
      <c r="G274" s="104">
        <f t="shared" si="18"/>
        <v>0</v>
      </c>
    </row>
    <row r="275" spans="1:7">
      <c r="A275" s="103" t="str">
        <f t="shared" si="19"/>
        <v>611</v>
      </c>
      <c r="B275" s="103">
        <v>6</v>
      </c>
      <c r="C275" s="2">
        <v>11</v>
      </c>
      <c r="D275" s="104">
        <f>ROUND(SUMIFS('6月'!G:G,'6月'!O:O,C275)/1000,0)</f>
        <v>0</v>
      </c>
      <c r="E275" s="104">
        <f t="shared" si="17"/>
        <v>0</v>
      </c>
      <c r="F275" s="104">
        <f>ROUND(SUMIFS('6月'!G:G,'6月'!O:O,C275,'6月'!K:K,"零售")/1000,0)</f>
        <v>0</v>
      </c>
      <c r="G275" s="104">
        <f t="shared" si="18"/>
        <v>0</v>
      </c>
    </row>
    <row r="276" spans="1:7">
      <c r="A276" s="103" t="str">
        <f t="shared" si="19"/>
        <v>612</v>
      </c>
      <c r="B276" s="103">
        <v>6</v>
      </c>
      <c r="C276" s="2">
        <v>12</v>
      </c>
      <c r="D276" s="104">
        <f>ROUND(SUMIFS('6月'!G:G,'6月'!O:O,C276)/1000,0)</f>
        <v>0</v>
      </c>
      <c r="E276" s="104">
        <f t="shared" si="17"/>
        <v>0</v>
      </c>
      <c r="F276" s="104">
        <f>ROUND(SUMIFS('6月'!G:G,'6月'!O:O,C276,'6月'!K:K,"零售")/1000,0)</f>
        <v>0</v>
      </c>
      <c r="G276" s="104">
        <f t="shared" si="18"/>
        <v>0</v>
      </c>
    </row>
    <row r="277" spans="1:7">
      <c r="A277" s="103" t="str">
        <f t="shared" si="19"/>
        <v>6121</v>
      </c>
      <c r="B277" s="103">
        <v>6</v>
      </c>
      <c r="C277" s="2">
        <v>121</v>
      </c>
      <c r="D277" s="104">
        <f>ROUND(SUMIFS('6月'!G:G,'6月'!P:P,C277)/1000,0)</f>
        <v>0</v>
      </c>
      <c r="E277" s="104">
        <f t="shared" si="17"/>
        <v>0</v>
      </c>
      <c r="F277" s="104">
        <f>ROUND(SUMIFS('6月'!G:G,'6月'!P:P,C277,'6月'!K:K,"零售")/1000,0)</f>
        <v>0</v>
      </c>
      <c r="G277" s="104">
        <f t="shared" si="18"/>
        <v>0</v>
      </c>
    </row>
    <row r="278" spans="1:7">
      <c r="A278" s="103" t="str">
        <f t="shared" si="19"/>
        <v>6122</v>
      </c>
      <c r="B278" s="103">
        <v>6</v>
      </c>
      <c r="C278" s="2" t="s">
        <v>108</v>
      </c>
      <c r="D278" s="104">
        <f>ROUND(SUMIFS('6月'!G:G,'6月'!P:P,C278)/1000,0)</f>
        <v>0</v>
      </c>
      <c r="E278" s="104">
        <f t="shared" si="17"/>
        <v>0</v>
      </c>
      <c r="F278" s="104">
        <f>ROUND(SUMIFS('6月'!G:G,'6月'!P:P,C278,'6月'!K:K,"零售")/1000,0)</f>
        <v>0</v>
      </c>
      <c r="G278" s="104">
        <f t="shared" si="18"/>
        <v>0</v>
      </c>
    </row>
    <row r="279" spans="1:7">
      <c r="A279" s="103" t="str">
        <f t="shared" si="19"/>
        <v>613</v>
      </c>
      <c r="B279" s="103">
        <v>6</v>
      </c>
      <c r="C279" s="2">
        <v>13</v>
      </c>
      <c r="D279" s="104">
        <f>ROUND(SUMIFS('6月'!G:G,'6月'!O:O,C279)/1000,0)</f>
        <v>0</v>
      </c>
      <c r="E279" s="104">
        <f t="shared" si="17"/>
        <v>0</v>
      </c>
      <c r="F279" s="104">
        <f>ROUND(SUMIFS('6月'!G:G,'6月'!O:O,C279,'6月'!K:K,"零售")/1000,0)</f>
        <v>0</v>
      </c>
      <c r="G279" s="104">
        <f t="shared" si="18"/>
        <v>0</v>
      </c>
    </row>
    <row r="280" spans="1:7">
      <c r="A280" s="103" t="str">
        <f t="shared" si="19"/>
        <v>6131</v>
      </c>
      <c r="B280" s="103">
        <v>6</v>
      </c>
      <c r="C280" s="2" t="s">
        <v>111</v>
      </c>
      <c r="D280" s="104">
        <f>ROUND(SUMIFS('6月'!G:G,'6月'!P:P,C280)/1000,0)</f>
        <v>0</v>
      </c>
      <c r="E280" s="104">
        <f t="shared" si="17"/>
        <v>0</v>
      </c>
      <c r="F280" s="104">
        <f>ROUND(SUMIFS('6月'!G:G,'6月'!P:P,C280,'6月'!K:K,"零售")/1000,0)</f>
        <v>0</v>
      </c>
      <c r="G280" s="104">
        <f t="shared" si="18"/>
        <v>0</v>
      </c>
    </row>
    <row r="281" spans="1:7">
      <c r="A281" s="103" t="str">
        <f t="shared" si="19"/>
        <v>6132</v>
      </c>
      <c r="B281" s="103">
        <v>6</v>
      </c>
      <c r="C281" s="2" t="s">
        <v>113</v>
      </c>
      <c r="D281" s="104">
        <f>ROUND(SUMIFS('6月'!G:G,'6月'!P:P,C281)/1000,0)</f>
        <v>0</v>
      </c>
      <c r="E281" s="104">
        <f t="shared" si="17"/>
        <v>0</v>
      </c>
      <c r="F281" s="104">
        <f>ROUND(SUMIFS('6月'!G:G,'6月'!P:P,C281,'6月'!K:K,"零售")/1000,0)</f>
        <v>0</v>
      </c>
      <c r="G281" s="104">
        <f t="shared" si="18"/>
        <v>0</v>
      </c>
    </row>
    <row r="282" spans="1:7">
      <c r="A282" s="103" t="str">
        <f t="shared" si="19"/>
        <v>614</v>
      </c>
      <c r="B282" s="103">
        <v>6</v>
      </c>
      <c r="C282" s="2">
        <v>14</v>
      </c>
      <c r="D282" s="104">
        <f>ROUND(SUMIFS('6月'!G:G,'6月'!O:O,C282)/1000,0)</f>
        <v>0</v>
      </c>
      <c r="E282" s="104">
        <f t="shared" si="17"/>
        <v>0</v>
      </c>
      <c r="F282" s="104">
        <f>ROUND(SUMIFS('6月'!G:G,'6月'!O:O,C282,'6月'!K:K,"零售")/1000,0)</f>
        <v>0</v>
      </c>
      <c r="G282" s="104">
        <f t="shared" si="18"/>
        <v>0</v>
      </c>
    </row>
    <row r="283" spans="1:7">
      <c r="A283" s="103" t="str">
        <f t="shared" si="19"/>
        <v>6141</v>
      </c>
      <c r="B283" s="103">
        <v>6</v>
      </c>
      <c r="C283" s="2" t="s">
        <v>116</v>
      </c>
      <c r="D283" s="104">
        <f>ROUND(SUMIFS('6月'!G:G,'6月'!P:P,C283)/1000,0)</f>
        <v>0</v>
      </c>
      <c r="E283" s="104">
        <f t="shared" si="17"/>
        <v>0</v>
      </c>
      <c r="F283" s="104">
        <f>ROUND(SUMIFS('6月'!G:G,'6月'!P:P,C283,'6月'!K:K,"零售")/1000,0)</f>
        <v>0</v>
      </c>
      <c r="G283" s="104">
        <f t="shared" si="18"/>
        <v>0</v>
      </c>
    </row>
    <row r="284" spans="1:7">
      <c r="A284" s="103" t="str">
        <f t="shared" si="19"/>
        <v>615</v>
      </c>
      <c r="B284" s="103">
        <v>6</v>
      </c>
      <c r="C284" s="2">
        <v>15</v>
      </c>
      <c r="D284" s="104">
        <f>ROUND(SUMIFS('6月'!G:G,'6月'!O:O,C284)/1000,0)</f>
        <v>0</v>
      </c>
      <c r="E284" s="104">
        <f t="shared" si="17"/>
        <v>0</v>
      </c>
      <c r="F284" s="104">
        <f>ROUND(SUMIFS('6月'!G:G,'6月'!O:O,C284,'6月'!K:K,"零售")/1000,0)</f>
        <v>0</v>
      </c>
      <c r="G284" s="104">
        <f t="shared" si="18"/>
        <v>0</v>
      </c>
    </row>
    <row r="285" spans="1:7">
      <c r="A285" s="103" t="str">
        <f t="shared" si="19"/>
        <v>616</v>
      </c>
      <c r="B285" s="103">
        <v>6</v>
      </c>
      <c r="C285" s="2">
        <v>16</v>
      </c>
      <c r="D285" s="104">
        <f>ROUND(SUMIFS('6月'!G:G,'6月'!P:P,C285)/1000,0)</f>
        <v>0</v>
      </c>
      <c r="E285" s="104">
        <f t="shared" si="17"/>
        <v>0</v>
      </c>
      <c r="F285" s="104">
        <f>ROUND(SUMIFS('6月'!G:G,'6月'!P:P,C285,'6月'!K:K,"零售")/1000,0)</f>
        <v>0</v>
      </c>
      <c r="G285" s="104">
        <f t="shared" si="18"/>
        <v>0</v>
      </c>
    </row>
    <row r="286" spans="1:7">
      <c r="A286" s="103" t="str">
        <f t="shared" si="19"/>
        <v>6161</v>
      </c>
      <c r="B286" s="103">
        <v>6</v>
      </c>
      <c r="C286" s="2">
        <v>161</v>
      </c>
      <c r="D286" s="104">
        <f>ROUND(SUMIFS('6月'!G:G,'6月'!O:O,C286)/1000,0)</f>
        <v>0</v>
      </c>
      <c r="E286" s="104">
        <f t="shared" si="17"/>
        <v>0</v>
      </c>
      <c r="F286" s="104">
        <f>ROUND(SUMIFS('6月'!G:G,'6月'!O:O,C286,'6月'!K:K,"零售")/1000,0)</f>
        <v>0</v>
      </c>
      <c r="G286" s="104">
        <f t="shared" si="18"/>
        <v>0</v>
      </c>
    </row>
    <row r="287" spans="1:7">
      <c r="A287" s="103" t="str">
        <f t="shared" si="19"/>
        <v>617</v>
      </c>
      <c r="B287" s="103">
        <v>6</v>
      </c>
      <c r="C287" s="2">
        <v>17</v>
      </c>
      <c r="D287" s="104">
        <f>ROUND(SUMIFS('6月'!G:G,'6月'!O:O,C287)/1000,0)</f>
        <v>0</v>
      </c>
      <c r="E287" s="104">
        <f t="shared" si="17"/>
        <v>0</v>
      </c>
      <c r="F287" s="104">
        <f>ROUND(SUMIFS('6月'!G:G,'6月'!O:O,C287,'6月'!K:K,"零售")/1000,0)</f>
        <v>0</v>
      </c>
      <c r="G287" s="104">
        <f t="shared" si="18"/>
        <v>0</v>
      </c>
    </row>
    <row r="288" spans="1:7">
      <c r="A288" s="103" t="str">
        <f t="shared" si="19"/>
        <v>618</v>
      </c>
      <c r="B288" s="103">
        <v>6</v>
      </c>
      <c r="C288" s="2">
        <v>18</v>
      </c>
      <c r="D288" s="104">
        <f>ROUND(SUMIFS('6月'!G:G,'6月'!O:O,C288)/1000,0)</f>
        <v>0</v>
      </c>
      <c r="E288" s="104">
        <f t="shared" si="17"/>
        <v>0</v>
      </c>
      <c r="F288" s="104">
        <f>ROUND(SUMIFS('6月'!G:G,'6月'!O:O,C288,'6月'!K:K,"零售")/1000,0)</f>
        <v>0</v>
      </c>
      <c r="G288" s="104">
        <f t="shared" si="18"/>
        <v>0</v>
      </c>
    </row>
    <row r="289" spans="1:7">
      <c r="A289" s="103" t="str">
        <f t="shared" si="19"/>
        <v>619</v>
      </c>
      <c r="B289" s="103">
        <v>6</v>
      </c>
      <c r="C289" s="2">
        <v>19</v>
      </c>
      <c r="D289" s="104">
        <f>ROUND(SUMIFS('6月'!G:G,'6月'!O:O,C289)/1000,0)</f>
        <v>0</v>
      </c>
      <c r="E289" s="104">
        <f t="shared" si="17"/>
        <v>0</v>
      </c>
      <c r="F289" s="104">
        <f>ROUND(SUMIFS('6月'!G:G,'6月'!O:O,C289,'6月'!K:K,"零售")/1000,0)</f>
        <v>0</v>
      </c>
      <c r="G289" s="104">
        <f t="shared" si="18"/>
        <v>0</v>
      </c>
    </row>
    <row r="290" spans="1:7">
      <c r="A290" s="103" t="str">
        <f t="shared" si="19"/>
        <v>620</v>
      </c>
      <c r="B290" s="103">
        <v>6</v>
      </c>
      <c r="C290" s="2">
        <v>20</v>
      </c>
      <c r="D290" s="104">
        <f>ROUND(SUMIFS('6月'!G:G,'6月'!O:O,C290)/1000,0)</f>
        <v>0</v>
      </c>
      <c r="E290" s="104">
        <f t="shared" si="17"/>
        <v>0</v>
      </c>
      <c r="F290" s="104">
        <f>ROUND(SUMIFS('6月'!G:G,'6月'!O:O,C290,'6月'!K:K,"零售")/1000,0)</f>
        <v>0</v>
      </c>
      <c r="G290" s="104">
        <f t="shared" si="18"/>
        <v>0</v>
      </c>
    </row>
    <row r="291" spans="1:7">
      <c r="A291" s="103" t="str">
        <f t="shared" si="19"/>
        <v>6201</v>
      </c>
      <c r="B291" s="103">
        <v>6</v>
      </c>
      <c r="C291" s="2" t="s">
        <v>125</v>
      </c>
      <c r="D291" s="104">
        <f>ROUND(SUMIFS('6月'!G:G,'6月'!P:P,C291)/1000,0)</f>
        <v>0</v>
      </c>
      <c r="E291" s="104">
        <f t="shared" si="17"/>
        <v>0</v>
      </c>
      <c r="F291" s="104">
        <f>ROUND(SUMIFS('6月'!G:G,'6月'!P:P,C291,'6月'!K:K,"零售")/1000,0)</f>
        <v>0</v>
      </c>
      <c r="G291" s="104">
        <f t="shared" si="18"/>
        <v>0</v>
      </c>
    </row>
    <row r="292" spans="1:7">
      <c r="A292" s="103" t="str">
        <f t="shared" si="19"/>
        <v>621</v>
      </c>
      <c r="B292" s="103">
        <v>6</v>
      </c>
      <c r="C292" s="2">
        <v>21</v>
      </c>
      <c r="D292" s="104">
        <f>ROUND(SUMIFS('6月'!G:G,'6月'!O:O,C292)/1000,0)</f>
        <v>0</v>
      </c>
      <c r="E292" s="104">
        <f t="shared" si="17"/>
        <v>0</v>
      </c>
      <c r="F292" s="104">
        <f>ROUND(SUMIFS('6月'!G:G,'6月'!O:O,C292,'6月'!K:K,"零售")/1000,0)</f>
        <v>0</v>
      </c>
      <c r="G292" s="104">
        <f t="shared" si="18"/>
        <v>0</v>
      </c>
    </row>
    <row r="293" spans="1:7">
      <c r="A293" s="103" t="str">
        <f t="shared" si="19"/>
        <v>622</v>
      </c>
      <c r="B293" s="103">
        <v>6</v>
      </c>
      <c r="C293" s="2">
        <v>22</v>
      </c>
      <c r="D293" s="104">
        <f>ROUND(SUMIFS('6月'!G:G,'6月'!O:O,C293)/1000,0)</f>
        <v>0</v>
      </c>
      <c r="E293" s="104">
        <f t="shared" si="17"/>
        <v>0</v>
      </c>
      <c r="F293" s="104">
        <f>ROUND(SUMIFS('6月'!G:G,'6月'!O:O,C293,'6月'!K:K,"零售")/1000,0)</f>
        <v>0</v>
      </c>
      <c r="G293" s="104">
        <f t="shared" si="18"/>
        <v>0</v>
      </c>
    </row>
    <row r="294" spans="1:7">
      <c r="A294" s="103" t="str">
        <f t="shared" si="19"/>
        <v>623</v>
      </c>
      <c r="B294" s="103">
        <v>6</v>
      </c>
      <c r="C294" s="2">
        <v>23</v>
      </c>
      <c r="D294" s="104">
        <f>ROUND(SUMIFS('6月'!G:G,'6月'!O:O,C294)/1000,0)</f>
        <v>0</v>
      </c>
      <c r="E294" s="104">
        <f t="shared" si="17"/>
        <v>0</v>
      </c>
      <c r="F294" s="104">
        <f>ROUND(SUMIFS('6月'!G:G,'6月'!O:O,C294,'6月'!K:K,"零售")/1000,0)</f>
        <v>0</v>
      </c>
      <c r="G294" s="104">
        <f t="shared" si="18"/>
        <v>0</v>
      </c>
    </row>
    <row r="295" spans="1:7">
      <c r="A295" s="103" t="str">
        <f t="shared" si="19"/>
        <v>6231</v>
      </c>
      <c r="B295" s="103">
        <v>6</v>
      </c>
      <c r="C295" s="2" t="s">
        <v>130</v>
      </c>
      <c r="D295" s="104">
        <f>ROUND(SUMIFS('6月'!G:G,'6月'!P:P,C295)/1000,0)</f>
        <v>0</v>
      </c>
      <c r="E295" s="104">
        <f t="shared" si="17"/>
        <v>0</v>
      </c>
      <c r="F295" s="104">
        <f>ROUND(SUMIFS('6月'!G:G,'6月'!P:P,C295,'6月'!K:K,"零售")/1000,0)</f>
        <v>0</v>
      </c>
      <c r="G295" s="104">
        <f t="shared" si="18"/>
        <v>0</v>
      </c>
    </row>
    <row r="296" spans="1:7">
      <c r="A296" s="103" t="str">
        <f t="shared" si="19"/>
        <v>624</v>
      </c>
      <c r="B296" s="103">
        <v>6</v>
      </c>
      <c r="C296" s="2">
        <v>24</v>
      </c>
      <c r="D296" s="104">
        <f>ROUND(SUMIFS('6月'!G:G,'6月'!O:O,C296)/1000,0)</f>
        <v>0</v>
      </c>
      <c r="E296" s="104">
        <f t="shared" si="17"/>
        <v>0</v>
      </c>
      <c r="F296" s="104">
        <f>ROUND(SUMIFS('6月'!G:G,'6月'!O:O,C296,'6月'!K:K,"零售")/1000,0)</f>
        <v>0</v>
      </c>
      <c r="G296" s="104">
        <f t="shared" si="18"/>
        <v>0</v>
      </c>
    </row>
    <row r="297" spans="1:7">
      <c r="A297" s="103" t="str">
        <f t="shared" si="19"/>
        <v>6241</v>
      </c>
      <c r="B297" s="103">
        <v>6</v>
      </c>
      <c r="C297" s="2" t="s">
        <v>133</v>
      </c>
      <c r="D297" s="104">
        <f>ROUND(SUMIFS('6月'!G:G,'6月'!P:P,C297)/1000,0)</f>
        <v>0</v>
      </c>
      <c r="E297" s="104">
        <f t="shared" si="17"/>
        <v>0</v>
      </c>
      <c r="F297" s="104">
        <f>ROUND(SUMIFS('6月'!G:G,'6月'!P:P,C297,'6月'!K:K,"零售")/1000,0)</f>
        <v>0</v>
      </c>
      <c r="G297" s="104">
        <f t="shared" si="18"/>
        <v>0</v>
      </c>
    </row>
    <row r="298" spans="1:7">
      <c r="A298" s="103" t="str">
        <f t="shared" si="19"/>
        <v>6242</v>
      </c>
      <c r="B298" s="103">
        <v>6</v>
      </c>
      <c r="C298" s="2" t="s">
        <v>135</v>
      </c>
      <c r="D298" s="104">
        <f>ROUND(SUMIFS('6月'!G:G,'6月'!P:P,C298)/1000,0)</f>
        <v>0</v>
      </c>
      <c r="E298" s="104">
        <f t="shared" si="17"/>
        <v>0</v>
      </c>
      <c r="F298" s="104">
        <f>ROUND(SUMIFS('6月'!G:G,'6月'!P:P,C298,'6月'!K:K,"零售")/1000,0)</f>
        <v>0</v>
      </c>
      <c r="G298" s="104">
        <f t="shared" si="18"/>
        <v>0</v>
      </c>
    </row>
    <row r="299" spans="1:7">
      <c r="A299" s="103" t="str">
        <f t="shared" si="19"/>
        <v>6243</v>
      </c>
      <c r="B299" s="103">
        <v>6</v>
      </c>
      <c r="C299" s="2" t="s">
        <v>137</v>
      </c>
      <c r="D299" s="104">
        <f>ROUND(SUMIFS('6月'!G:G,'6月'!P:P,C299)/1000,0)</f>
        <v>0</v>
      </c>
      <c r="E299" s="104">
        <f t="shared" si="17"/>
        <v>0</v>
      </c>
      <c r="F299" s="104">
        <f>ROUND(SUMIFS('6月'!G:G,'6月'!P:P,C299,'6月'!K:K,"零售")/1000,0)</f>
        <v>0</v>
      </c>
      <c r="G299" s="104">
        <f t="shared" si="18"/>
        <v>0</v>
      </c>
    </row>
    <row r="300" spans="1:7">
      <c r="A300" s="103" t="str">
        <f t="shared" si="19"/>
        <v>625</v>
      </c>
      <c r="B300" s="103">
        <v>6</v>
      </c>
      <c r="C300" s="2">
        <v>25</v>
      </c>
      <c r="D300" s="104">
        <f>ROUND(SUMIFS('6月'!G:G,'6月'!O:O,C300)/1000,0)</f>
        <v>0</v>
      </c>
      <c r="E300" s="104">
        <f t="shared" si="17"/>
        <v>0</v>
      </c>
      <c r="F300" s="104">
        <f>ROUND(SUMIFS('6月'!G:G,'6月'!O:O,C300,'6月'!K:K,"零售")/1000,0)</f>
        <v>0</v>
      </c>
      <c r="G300" s="104">
        <f t="shared" si="18"/>
        <v>0</v>
      </c>
    </row>
    <row r="301" spans="1:7">
      <c r="A301" s="103" t="str">
        <f t="shared" si="19"/>
        <v>626</v>
      </c>
      <c r="B301" s="103">
        <v>6</v>
      </c>
      <c r="C301" s="2">
        <v>26</v>
      </c>
      <c r="D301" s="104">
        <f>ROUND(SUMIFS('6月'!G:G,'6月'!O:O,C301)/1000,0)</f>
        <v>0</v>
      </c>
      <c r="E301" s="104">
        <f t="shared" si="17"/>
        <v>0</v>
      </c>
      <c r="F301" s="104">
        <f>ROUND(SUMIFS('6月'!G:G,'6月'!O:O,C301,'6月'!K:K,"零售")/1000,0)</f>
        <v>0</v>
      </c>
      <c r="G301" s="104">
        <f t="shared" si="18"/>
        <v>0</v>
      </c>
    </row>
    <row r="302" spans="1:7">
      <c r="A302" s="103" t="str">
        <f t="shared" si="19"/>
        <v>627</v>
      </c>
      <c r="B302" s="103">
        <v>6</v>
      </c>
      <c r="C302" s="2">
        <v>27</v>
      </c>
      <c r="D302" s="104">
        <f>ROUND(SUMIFS('6月'!G:G,'6月'!O:O,C302)/1000,0)</f>
        <v>0</v>
      </c>
      <c r="E302" s="104">
        <f t="shared" si="17"/>
        <v>0</v>
      </c>
      <c r="F302" s="104">
        <f>ROUND(SUMIFS('6月'!G:G,'6月'!O:O,C302,'6月'!K:K,"零售")/1000,0)</f>
        <v>0</v>
      </c>
      <c r="G302" s="104">
        <f t="shared" si="18"/>
        <v>0</v>
      </c>
    </row>
    <row r="303" spans="1:7">
      <c r="A303" s="103" t="str">
        <f t="shared" si="19"/>
        <v>701</v>
      </c>
      <c r="B303" s="103">
        <v>7</v>
      </c>
      <c r="C303" s="163" t="s">
        <v>52</v>
      </c>
      <c r="D303" s="104">
        <f>ROUND(SUMIFS('7月'!G:G,'7月'!O:O,C303)/1000,0)</f>
        <v>0</v>
      </c>
      <c r="E303" s="104">
        <f t="shared" si="17"/>
        <v>0</v>
      </c>
      <c r="F303" s="104">
        <f>ROUND(SUMIFS('7月'!G:G,'7月'!O:O,C303,'7月'!K:K,"零售")/1000,0)</f>
        <v>0</v>
      </c>
      <c r="G303" s="104">
        <f t="shared" si="18"/>
        <v>0</v>
      </c>
    </row>
    <row r="304" spans="1:7">
      <c r="A304" s="103" t="str">
        <f t="shared" si="19"/>
        <v>7011</v>
      </c>
      <c r="B304" s="103">
        <v>7</v>
      </c>
      <c r="C304" s="2" t="s">
        <v>73</v>
      </c>
      <c r="D304" s="104">
        <f>ROUND(SUMIFS('7月'!G:G,'7月'!P:P,C304)/1000,0)</f>
        <v>0</v>
      </c>
      <c r="E304" s="104">
        <f t="shared" ref="E304:E367" si="20">E256+D304</f>
        <v>0</v>
      </c>
      <c r="F304" s="104">
        <f>ROUND(SUMIFS('7月'!G:G,'7月'!P:P,C304,'7月'!K:K,"零售")/1000,0)</f>
        <v>0</v>
      </c>
      <c r="G304" s="104">
        <f t="shared" ref="G304:G367" si="21">G256+F304</f>
        <v>0</v>
      </c>
    </row>
    <row r="305" spans="1:7">
      <c r="A305" s="103" t="str">
        <f t="shared" si="19"/>
        <v>7012</v>
      </c>
      <c r="B305" s="103">
        <v>7</v>
      </c>
      <c r="C305" s="110" t="s">
        <v>75</v>
      </c>
      <c r="D305" s="104">
        <f>ROUND(SUMIFS('7月'!G:G,'7月'!P:P,C305)/1000,0)</f>
        <v>0</v>
      </c>
      <c r="E305" s="104">
        <f t="shared" si="20"/>
        <v>0</v>
      </c>
      <c r="F305" s="104">
        <f>ROUND(SUMIFS('7月'!G:G,'7月'!P:P,C305,'7月'!K:K,"零售")/1000,0)</f>
        <v>0</v>
      </c>
      <c r="G305" s="104">
        <f t="shared" si="21"/>
        <v>0</v>
      </c>
    </row>
    <row r="306" spans="1:7">
      <c r="A306" s="103" t="str">
        <f t="shared" si="19"/>
        <v>7013</v>
      </c>
      <c r="B306" s="103">
        <v>7</v>
      </c>
      <c r="C306" s="2" t="s">
        <v>77</v>
      </c>
      <c r="D306" s="104">
        <f>ROUND(SUMIFS('7月'!G:G,'7月'!P:P,C306)/1000,0)</f>
        <v>0</v>
      </c>
      <c r="E306" s="104">
        <f t="shared" si="20"/>
        <v>0</v>
      </c>
      <c r="F306" s="104">
        <f>ROUND(SUMIFS('7月'!G:G,'7月'!P:P,C306,'7月'!K:K,"零售")/1000,0)</f>
        <v>0</v>
      </c>
      <c r="G306" s="104">
        <f t="shared" si="21"/>
        <v>0</v>
      </c>
    </row>
    <row r="307" spans="1:7">
      <c r="A307" s="103" t="str">
        <f t="shared" si="19"/>
        <v>7014</v>
      </c>
      <c r="B307" s="103">
        <v>7</v>
      </c>
      <c r="C307" s="2" t="s">
        <v>79</v>
      </c>
      <c r="D307" s="104">
        <f>ROUND(SUMIFS('7月'!G:G,'7月'!P:P,C307)/1000,0)</f>
        <v>0</v>
      </c>
      <c r="E307" s="104">
        <f t="shared" si="20"/>
        <v>0</v>
      </c>
      <c r="F307" s="104">
        <f>ROUND(SUMIFS('7月'!G:G,'7月'!P:P,C307,'7月'!K:K,"零售")/1000,0)</f>
        <v>0</v>
      </c>
      <c r="G307" s="104">
        <f t="shared" si="21"/>
        <v>0</v>
      </c>
    </row>
    <row r="308" spans="1:7">
      <c r="A308" s="103" t="str">
        <f t="shared" si="19"/>
        <v>7015</v>
      </c>
      <c r="B308" s="103">
        <v>7</v>
      </c>
      <c r="C308" s="2" t="s">
        <v>81</v>
      </c>
      <c r="D308" s="104">
        <f>ROUND(SUMIFS('7月'!G:G,'7月'!P:P,C308)/1000,0)</f>
        <v>0</v>
      </c>
      <c r="E308" s="104">
        <f t="shared" si="20"/>
        <v>0</v>
      </c>
      <c r="F308" s="104">
        <f>ROUND(SUMIFS('7月'!G:G,'7月'!P:P,C308,'7月'!K:K,"零售")/1000,0)</f>
        <v>0</v>
      </c>
      <c r="G308" s="104">
        <f t="shared" si="21"/>
        <v>0</v>
      </c>
    </row>
    <row r="309" spans="1:7">
      <c r="A309" s="103" t="str">
        <f t="shared" si="19"/>
        <v>702</v>
      </c>
      <c r="B309" s="103">
        <v>7</v>
      </c>
      <c r="C309" s="163" t="s">
        <v>54</v>
      </c>
      <c r="D309" s="104">
        <f>ROUND(SUMIFS('7月'!G:G,'7月'!O:O,C309)/1000,0)</f>
        <v>0</v>
      </c>
      <c r="E309" s="104">
        <f t="shared" si="20"/>
        <v>0</v>
      </c>
      <c r="F309" s="104">
        <f>ROUND(SUMIFS('7月'!G:G,'7月'!O:O,C309,'7月'!K:K,"零售")/1000,0)</f>
        <v>0</v>
      </c>
      <c r="G309" s="104">
        <f t="shared" si="21"/>
        <v>0</v>
      </c>
    </row>
    <row r="310" spans="1:7">
      <c r="A310" s="103" t="str">
        <f t="shared" si="19"/>
        <v>703</v>
      </c>
      <c r="B310" s="103">
        <v>7</v>
      </c>
      <c r="C310" s="163" t="s">
        <v>56</v>
      </c>
      <c r="D310" s="104">
        <f>ROUND(SUMIFS('7月'!G:G,'7月'!O:O,C310)/1000,0)</f>
        <v>0</v>
      </c>
      <c r="E310" s="104">
        <f t="shared" si="20"/>
        <v>0</v>
      </c>
      <c r="F310" s="104">
        <f>ROUND(SUMIFS('7月'!G:G,'7月'!O:O,C310,'7月'!K:K,"零售")/1000,0)</f>
        <v>0</v>
      </c>
      <c r="G310" s="104">
        <f t="shared" si="21"/>
        <v>0</v>
      </c>
    </row>
    <row r="311" spans="1:7">
      <c r="A311" s="103" t="str">
        <f t="shared" si="19"/>
        <v>704</v>
      </c>
      <c r="B311" s="103">
        <v>7</v>
      </c>
      <c r="C311" s="163" t="s">
        <v>58</v>
      </c>
      <c r="D311" s="104">
        <f>ROUND(SUMIFS('7月'!G:G,'7月'!O:O,C311)/1000,0)</f>
        <v>0</v>
      </c>
      <c r="E311" s="104">
        <f t="shared" si="20"/>
        <v>0</v>
      </c>
      <c r="F311" s="104">
        <f>ROUND(SUMIFS('7月'!G:G,'7月'!O:O,C311,'7月'!K:K,"零售")/1000,0)</f>
        <v>0</v>
      </c>
      <c r="G311" s="104">
        <f t="shared" si="21"/>
        <v>0</v>
      </c>
    </row>
    <row r="312" spans="1:7">
      <c r="A312" s="103" t="str">
        <f t="shared" si="19"/>
        <v>7041</v>
      </c>
      <c r="B312" s="103">
        <v>7</v>
      </c>
      <c r="C312" s="2" t="s">
        <v>86</v>
      </c>
      <c r="D312" s="104">
        <f>ROUND(SUMIFS('7月'!G:G,'7月'!P:P,C312)/1000,0)</f>
        <v>0</v>
      </c>
      <c r="E312" s="104">
        <f t="shared" si="20"/>
        <v>0</v>
      </c>
      <c r="F312" s="104">
        <f>ROUND(SUMIFS('7月'!G:G,'7月'!P:P,C312,'7月'!K:K,"零售")/1000,0)</f>
        <v>0</v>
      </c>
      <c r="G312" s="104">
        <f t="shared" si="21"/>
        <v>0</v>
      </c>
    </row>
    <row r="313" spans="1:7">
      <c r="A313" s="103" t="str">
        <f t="shared" si="19"/>
        <v>7042</v>
      </c>
      <c r="B313" s="103">
        <v>7</v>
      </c>
      <c r="C313" s="2" t="s">
        <v>88</v>
      </c>
      <c r="D313" s="104">
        <f>ROUND(SUMIFS('7月'!G:G,'7月'!P:P,C313)/1000,0)</f>
        <v>0</v>
      </c>
      <c r="E313" s="104">
        <f t="shared" si="20"/>
        <v>0</v>
      </c>
      <c r="F313" s="104">
        <f>ROUND(SUMIFS('7月'!G:G,'7月'!P:P,C313,'7月'!K:K,"零售")/1000,0)</f>
        <v>0</v>
      </c>
      <c r="G313" s="104">
        <f t="shared" si="21"/>
        <v>0</v>
      </c>
    </row>
    <row r="314" spans="1:7">
      <c r="A314" s="103" t="str">
        <f t="shared" si="19"/>
        <v>7043</v>
      </c>
      <c r="B314" s="103">
        <v>7</v>
      </c>
      <c r="C314" s="2" t="s">
        <v>90</v>
      </c>
      <c r="D314" s="104">
        <f>ROUND(SUMIFS('7月'!G:G,'7月'!P:P,C314)/1000,0)</f>
        <v>0</v>
      </c>
      <c r="E314" s="104">
        <f t="shared" si="20"/>
        <v>0</v>
      </c>
      <c r="F314" s="104">
        <f>ROUND(SUMIFS('7月'!G:G,'7月'!P:P,C314,'7月'!K:K,"零售")/1000,0)</f>
        <v>0</v>
      </c>
      <c r="G314" s="104">
        <f t="shared" si="21"/>
        <v>0</v>
      </c>
    </row>
    <row r="315" spans="1:7">
      <c r="A315" s="103" t="str">
        <f t="shared" si="19"/>
        <v>705</v>
      </c>
      <c r="B315" s="103">
        <v>7</v>
      </c>
      <c r="C315" s="163" t="s">
        <v>60</v>
      </c>
      <c r="D315" s="104">
        <f>ROUND(SUMIFS('7月'!G:G,'7月'!O:O,C315)/1000,0)</f>
        <v>0</v>
      </c>
      <c r="E315" s="104">
        <f t="shared" si="20"/>
        <v>0</v>
      </c>
      <c r="F315" s="104">
        <f>ROUND(SUMIFS('7月'!G:G,'7月'!O:O,C315,'7月'!K:K,"零售")/1000,0)</f>
        <v>0</v>
      </c>
      <c r="G315" s="104">
        <f t="shared" si="21"/>
        <v>0</v>
      </c>
    </row>
    <row r="316" spans="1:7">
      <c r="A316" s="103" t="str">
        <f t="shared" si="19"/>
        <v>706</v>
      </c>
      <c r="B316" s="103">
        <v>7</v>
      </c>
      <c r="C316" s="163" t="s">
        <v>62</v>
      </c>
      <c r="D316" s="104">
        <f>ROUND(SUMIFS('7月'!G:G,'7月'!O:O,C316)/1000,0)</f>
        <v>0</v>
      </c>
      <c r="E316" s="104">
        <f t="shared" si="20"/>
        <v>0</v>
      </c>
      <c r="F316" s="104">
        <f>ROUND(SUMIFS('7月'!G:G,'7月'!O:O,C316,'7月'!K:K,"零售")/1000,0)</f>
        <v>0</v>
      </c>
      <c r="G316" s="104">
        <f t="shared" si="21"/>
        <v>0</v>
      </c>
    </row>
    <row r="317" spans="1:7">
      <c r="A317" s="103" t="str">
        <f t="shared" si="19"/>
        <v>707</v>
      </c>
      <c r="B317" s="103">
        <v>7</v>
      </c>
      <c r="C317" s="163" t="s">
        <v>94</v>
      </c>
      <c r="D317" s="104">
        <f>ROUND(SUMIFS('7月'!G:G,'7月'!O:O,C317)/1000,0)</f>
        <v>0</v>
      </c>
      <c r="E317" s="104">
        <f t="shared" si="20"/>
        <v>0</v>
      </c>
      <c r="F317" s="104">
        <f>ROUND(SUMIFS('7月'!G:G,'7月'!O:O,C317,'7月'!K:K,"零售")/1000,0)</f>
        <v>0</v>
      </c>
      <c r="G317" s="104">
        <f t="shared" si="21"/>
        <v>0</v>
      </c>
    </row>
    <row r="318" spans="1:7">
      <c r="A318" s="103" t="str">
        <f t="shared" si="19"/>
        <v>7071</v>
      </c>
      <c r="B318" s="103">
        <v>7</v>
      </c>
      <c r="C318" s="2" t="s">
        <v>96</v>
      </c>
      <c r="D318" s="104">
        <f>ROUND(SUMIFS('7月'!G:G,'7月'!P:P,C318)/1000,0)</f>
        <v>0</v>
      </c>
      <c r="E318" s="104">
        <f t="shared" si="20"/>
        <v>0</v>
      </c>
      <c r="F318" s="104">
        <f>ROUND(SUMIFS('7月'!G:G,'7月'!P:P,C318,'7月'!K:K,"零售")/1000,0)</f>
        <v>0</v>
      </c>
      <c r="G318" s="104">
        <f t="shared" si="21"/>
        <v>0</v>
      </c>
    </row>
    <row r="319" spans="1:7">
      <c r="A319" s="103" t="str">
        <f t="shared" si="19"/>
        <v>708</v>
      </c>
      <c r="B319" s="103">
        <v>7</v>
      </c>
      <c r="C319" s="163" t="s">
        <v>98</v>
      </c>
      <c r="D319" s="104">
        <f>ROUND(SUMIFS('7月'!G:G,'7月'!O:O,C319)/1000,0)</f>
        <v>0</v>
      </c>
      <c r="E319" s="104">
        <f t="shared" si="20"/>
        <v>0</v>
      </c>
      <c r="F319" s="104">
        <f>ROUND(SUMIFS('7月'!G:G,'7月'!O:O,C319,'7月'!K:K,"零售")/1000,0)</f>
        <v>0</v>
      </c>
      <c r="G319" s="104">
        <f t="shared" si="21"/>
        <v>0</v>
      </c>
    </row>
    <row r="320" spans="1:7">
      <c r="A320" s="103" t="str">
        <f t="shared" si="19"/>
        <v>709</v>
      </c>
      <c r="B320" s="103">
        <v>7</v>
      </c>
      <c r="C320" s="163" t="s">
        <v>100</v>
      </c>
      <c r="D320" s="104">
        <f>ROUND(SUMIFS('7月'!G:G,'7月'!O:O,C320)/1000,0)</f>
        <v>0</v>
      </c>
      <c r="E320" s="104">
        <f t="shared" si="20"/>
        <v>0</v>
      </c>
      <c r="F320" s="104">
        <f>ROUND(SUMIFS('7月'!G:G,'7月'!O:O,C320,'7月'!K:K,"零售")/1000,0)</f>
        <v>0</v>
      </c>
      <c r="G320" s="104">
        <f t="shared" si="21"/>
        <v>0</v>
      </c>
    </row>
    <row r="321" spans="1:7">
      <c r="A321" s="103" t="str">
        <f t="shared" si="19"/>
        <v>7091</v>
      </c>
      <c r="B321" s="103">
        <v>7</v>
      </c>
      <c r="C321" s="2" t="s">
        <v>102</v>
      </c>
      <c r="D321" s="104">
        <f>ROUND(SUMIFS('7月'!G:G,'7月'!P:P,C321)/1000,0)</f>
        <v>0</v>
      </c>
      <c r="E321" s="104">
        <f t="shared" si="20"/>
        <v>0</v>
      </c>
      <c r="F321" s="104">
        <f>ROUND(SUMIFS('7月'!G:G,'7月'!P:P,C321,'7月'!K:K,"零售")/1000,0)</f>
        <v>0</v>
      </c>
      <c r="G321" s="104">
        <f t="shared" si="21"/>
        <v>0</v>
      </c>
    </row>
    <row r="322" spans="1:7">
      <c r="A322" s="103" t="str">
        <f t="shared" si="19"/>
        <v>710</v>
      </c>
      <c r="B322" s="103">
        <v>7</v>
      </c>
      <c r="C322" s="2">
        <v>10</v>
      </c>
      <c r="D322" s="104">
        <f>ROUND(SUMIFS('7月'!G:G,'7月'!O:O,C322)/1000,0)</f>
        <v>0</v>
      </c>
      <c r="E322" s="104">
        <f t="shared" si="20"/>
        <v>0</v>
      </c>
      <c r="F322" s="104">
        <f>ROUND(SUMIFS('7月'!G:G,'7月'!O:O,C322,'7月'!K:K,"零售")/1000,0)</f>
        <v>0</v>
      </c>
      <c r="G322" s="104">
        <f t="shared" si="21"/>
        <v>0</v>
      </c>
    </row>
    <row r="323" spans="1:7">
      <c r="A323" s="103" t="str">
        <f t="shared" si="19"/>
        <v>711</v>
      </c>
      <c r="B323" s="103">
        <v>7</v>
      </c>
      <c r="C323" s="2">
        <v>11</v>
      </c>
      <c r="D323" s="104">
        <f>ROUND(SUMIFS('7月'!G:G,'7月'!O:O,C323)/1000,0)</f>
        <v>0</v>
      </c>
      <c r="E323" s="104">
        <f t="shared" si="20"/>
        <v>0</v>
      </c>
      <c r="F323" s="104">
        <f>ROUND(SUMIFS('7月'!G:G,'7月'!O:O,C323,'7月'!K:K,"零售")/1000,0)</f>
        <v>0</v>
      </c>
      <c r="G323" s="104">
        <f t="shared" si="21"/>
        <v>0</v>
      </c>
    </row>
    <row r="324" spans="1:7">
      <c r="A324" s="103" t="str">
        <f t="shared" si="19"/>
        <v>712</v>
      </c>
      <c r="B324" s="103">
        <v>7</v>
      </c>
      <c r="C324" s="2">
        <v>12</v>
      </c>
      <c r="D324" s="104">
        <f>ROUND(SUMIFS('7月'!G:G,'7月'!O:O,C324)/1000,0)</f>
        <v>0</v>
      </c>
      <c r="E324" s="104">
        <f t="shared" si="20"/>
        <v>0</v>
      </c>
      <c r="F324" s="104">
        <f>ROUND(SUMIFS('7月'!G:G,'7月'!O:O,C324,'7月'!K:K,"零售")/1000,0)</f>
        <v>0</v>
      </c>
      <c r="G324" s="104">
        <f t="shared" si="21"/>
        <v>0</v>
      </c>
    </row>
    <row r="325" spans="1:7">
      <c r="A325" s="103" t="str">
        <f t="shared" si="19"/>
        <v>7121</v>
      </c>
      <c r="B325" s="103">
        <v>7</v>
      </c>
      <c r="C325" s="2">
        <v>121</v>
      </c>
      <c r="D325" s="104">
        <f>ROUND(SUMIFS('7月'!G:G,'7月'!P:P,C325)/1000,0)</f>
        <v>0</v>
      </c>
      <c r="E325" s="104">
        <f t="shared" si="20"/>
        <v>0</v>
      </c>
      <c r="F325" s="104">
        <f>ROUND(SUMIFS('7月'!G:G,'7月'!P:P,C325,'7月'!K:K,"零售")/1000,0)</f>
        <v>0</v>
      </c>
      <c r="G325" s="104">
        <f t="shared" si="21"/>
        <v>0</v>
      </c>
    </row>
    <row r="326" spans="1:7">
      <c r="A326" s="103" t="str">
        <f t="shared" si="19"/>
        <v>7122</v>
      </c>
      <c r="B326" s="103">
        <v>7</v>
      </c>
      <c r="C326" s="2" t="s">
        <v>108</v>
      </c>
      <c r="D326" s="104">
        <f>ROUND(SUMIFS('7月'!G:G,'7月'!P:P,C326)/1000,0)</f>
        <v>0</v>
      </c>
      <c r="E326" s="104">
        <f t="shared" si="20"/>
        <v>0</v>
      </c>
      <c r="F326" s="104">
        <f>ROUND(SUMIFS('7月'!G:G,'7月'!P:P,C326,'7月'!K:K,"零售")/1000,0)</f>
        <v>0</v>
      </c>
      <c r="G326" s="104">
        <f t="shared" si="21"/>
        <v>0</v>
      </c>
    </row>
    <row r="327" spans="1:7">
      <c r="A327" s="103" t="str">
        <f t="shared" si="19"/>
        <v>713</v>
      </c>
      <c r="B327" s="103">
        <v>7</v>
      </c>
      <c r="C327" s="2">
        <v>13</v>
      </c>
      <c r="D327" s="104">
        <f>ROUND(SUMIFS('7月'!G:G,'7月'!O:O,C327)/1000,0)</f>
        <v>0</v>
      </c>
      <c r="E327" s="104">
        <f t="shared" si="20"/>
        <v>0</v>
      </c>
      <c r="F327" s="104">
        <f>ROUND(SUMIFS('7月'!G:G,'7月'!O:O,C327,'7月'!K:K,"零售")/1000,0)</f>
        <v>0</v>
      </c>
      <c r="G327" s="104">
        <f t="shared" si="21"/>
        <v>0</v>
      </c>
    </row>
    <row r="328" spans="1:7">
      <c r="A328" s="103" t="str">
        <f t="shared" si="19"/>
        <v>7131</v>
      </c>
      <c r="B328" s="103">
        <v>7</v>
      </c>
      <c r="C328" s="2" t="s">
        <v>111</v>
      </c>
      <c r="D328" s="104">
        <f>ROUND(SUMIFS('7月'!G:G,'7月'!P:P,C328)/1000,0)</f>
        <v>0</v>
      </c>
      <c r="E328" s="104">
        <f t="shared" si="20"/>
        <v>0</v>
      </c>
      <c r="F328" s="104">
        <f>ROUND(SUMIFS('7月'!G:G,'7月'!P:P,C328,'7月'!K:K,"零售")/1000,0)</f>
        <v>0</v>
      </c>
      <c r="G328" s="104">
        <f t="shared" si="21"/>
        <v>0</v>
      </c>
    </row>
    <row r="329" spans="1:7">
      <c r="A329" s="103" t="str">
        <f t="shared" si="19"/>
        <v>7132</v>
      </c>
      <c r="B329" s="103">
        <v>7</v>
      </c>
      <c r="C329" s="2" t="s">
        <v>113</v>
      </c>
      <c r="D329" s="104">
        <f>ROUND(SUMIFS('7月'!G:G,'7月'!P:P,C329)/1000,0)</f>
        <v>0</v>
      </c>
      <c r="E329" s="104">
        <f t="shared" si="20"/>
        <v>0</v>
      </c>
      <c r="F329" s="104">
        <f>ROUND(SUMIFS('7月'!G:G,'7月'!P:P,C329,'7月'!K:K,"零售")/1000,0)</f>
        <v>0</v>
      </c>
      <c r="G329" s="104">
        <f t="shared" si="21"/>
        <v>0</v>
      </c>
    </row>
    <row r="330" spans="1:7">
      <c r="A330" s="103" t="str">
        <f t="shared" si="19"/>
        <v>714</v>
      </c>
      <c r="B330" s="103">
        <v>7</v>
      </c>
      <c r="C330" s="2">
        <v>14</v>
      </c>
      <c r="D330" s="104">
        <f>ROUND(SUMIFS('7月'!G:G,'7月'!O:O,C330)/1000,0)</f>
        <v>0</v>
      </c>
      <c r="E330" s="104">
        <f t="shared" si="20"/>
        <v>0</v>
      </c>
      <c r="F330" s="104">
        <f>ROUND(SUMIFS('7月'!G:G,'7月'!O:O,C330,'7月'!K:K,"零售")/1000,0)</f>
        <v>0</v>
      </c>
      <c r="G330" s="104">
        <f t="shared" si="21"/>
        <v>0</v>
      </c>
    </row>
    <row r="331" spans="1:7">
      <c r="A331" s="103" t="str">
        <f t="shared" si="19"/>
        <v>7141</v>
      </c>
      <c r="B331" s="103">
        <v>7</v>
      </c>
      <c r="C331" s="2" t="s">
        <v>116</v>
      </c>
      <c r="D331" s="104">
        <f>ROUND(SUMIFS('7月'!G:G,'7月'!P:P,C331)/1000,0)</f>
        <v>0</v>
      </c>
      <c r="E331" s="104">
        <f t="shared" si="20"/>
        <v>0</v>
      </c>
      <c r="F331" s="104">
        <f>ROUND(SUMIFS('7月'!G:G,'7月'!P:P,C331,'7月'!K:K,"零售")/1000,0)</f>
        <v>0</v>
      </c>
      <c r="G331" s="104">
        <f t="shared" si="21"/>
        <v>0</v>
      </c>
    </row>
    <row r="332" spans="1:7">
      <c r="A332" s="103" t="str">
        <f t="shared" si="19"/>
        <v>715</v>
      </c>
      <c r="B332" s="103">
        <v>7</v>
      </c>
      <c r="C332" s="2">
        <v>15</v>
      </c>
      <c r="D332" s="104">
        <f>ROUND(SUMIFS('7月'!G:G,'7月'!O:O,C332)/1000,0)</f>
        <v>0</v>
      </c>
      <c r="E332" s="104">
        <f t="shared" si="20"/>
        <v>0</v>
      </c>
      <c r="F332" s="104">
        <f>ROUND(SUMIFS('7月'!G:G,'7月'!O:O,C332,'7月'!K:K,"零售")/1000,0)</f>
        <v>0</v>
      </c>
      <c r="G332" s="104">
        <f t="shared" si="21"/>
        <v>0</v>
      </c>
    </row>
    <row r="333" spans="1:7">
      <c r="A333" s="103" t="str">
        <f t="shared" si="19"/>
        <v>716</v>
      </c>
      <c r="B333" s="103">
        <v>7</v>
      </c>
      <c r="C333" s="2">
        <v>16</v>
      </c>
      <c r="D333" s="104">
        <f>ROUND(SUMIFS('7月'!G:G,'7月'!P:P,C333)/1000,0)</f>
        <v>0</v>
      </c>
      <c r="E333" s="104">
        <f t="shared" si="20"/>
        <v>0</v>
      </c>
      <c r="F333" s="104">
        <f>ROUND(SUMIFS('7月'!G:G,'7月'!P:P,C333,'7月'!K:K,"零售")/1000,0)</f>
        <v>0</v>
      </c>
      <c r="G333" s="104">
        <f t="shared" si="21"/>
        <v>0</v>
      </c>
    </row>
    <row r="334" spans="1:7">
      <c r="A334" s="103" t="str">
        <f t="shared" si="19"/>
        <v>7161</v>
      </c>
      <c r="B334" s="103">
        <v>7</v>
      </c>
      <c r="C334" s="2">
        <v>161</v>
      </c>
      <c r="D334" s="104">
        <f>ROUND(SUMIFS('7月'!G:G,'7月'!O:O,C334)/1000,0)</f>
        <v>0</v>
      </c>
      <c r="E334" s="104">
        <f t="shared" si="20"/>
        <v>0</v>
      </c>
      <c r="F334" s="104">
        <f>ROUND(SUMIFS('7月'!G:G,'7月'!O:O,C334,'7月'!K:K,"零售")/1000,0)</f>
        <v>0</v>
      </c>
      <c r="G334" s="104">
        <f t="shared" si="21"/>
        <v>0</v>
      </c>
    </row>
    <row r="335" spans="1:7">
      <c r="A335" s="103" t="str">
        <f t="shared" si="19"/>
        <v>717</v>
      </c>
      <c r="B335" s="103">
        <v>7</v>
      </c>
      <c r="C335" s="2">
        <v>17</v>
      </c>
      <c r="D335" s="104">
        <f>ROUND(SUMIFS('7月'!G:G,'7月'!O:O,C335)/1000,0)</f>
        <v>0</v>
      </c>
      <c r="E335" s="104">
        <f t="shared" si="20"/>
        <v>0</v>
      </c>
      <c r="F335" s="104">
        <f>ROUND(SUMIFS('7月'!G:G,'7月'!O:O,C335,'7月'!K:K,"零售")/1000,0)</f>
        <v>0</v>
      </c>
      <c r="G335" s="104">
        <f t="shared" si="21"/>
        <v>0</v>
      </c>
    </row>
    <row r="336" spans="1:7">
      <c r="A336" s="103" t="str">
        <f t="shared" ref="A336:A399" si="22">CONCATENATE(B336,C336)</f>
        <v>718</v>
      </c>
      <c r="B336" s="103">
        <v>7</v>
      </c>
      <c r="C336" s="2">
        <v>18</v>
      </c>
      <c r="D336" s="104">
        <f>ROUND(SUMIFS('7月'!G:G,'7月'!O:O,C336)/1000,0)</f>
        <v>0</v>
      </c>
      <c r="E336" s="104">
        <f t="shared" si="20"/>
        <v>0</v>
      </c>
      <c r="F336" s="104">
        <f>ROUND(SUMIFS('7月'!G:G,'7月'!O:O,C336,'7月'!K:K,"零售")/1000,0)</f>
        <v>0</v>
      </c>
      <c r="G336" s="104">
        <f t="shared" si="21"/>
        <v>0</v>
      </c>
    </row>
    <row r="337" spans="1:7">
      <c r="A337" s="103" t="str">
        <f t="shared" si="22"/>
        <v>719</v>
      </c>
      <c r="B337" s="103">
        <v>7</v>
      </c>
      <c r="C337" s="2">
        <v>19</v>
      </c>
      <c r="D337" s="104">
        <f>ROUND(SUMIFS('7月'!G:G,'7月'!O:O,C337)/1000,0)</f>
        <v>0</v>
      </c>
      <c r="E337" s="104">
        <f t="shared" si="20"/>
        <v>0</v>
      </c>
      <c r="F337" s="104">
        <f>ROUND(SUMIFS('7月'!G:G,'7月'!O:O,C337,'7月'!K:K,"零售")/1000,0)</f>
        <v>0</v>
      </c>
      <c r="G337" s="104">
        <f t="shared" si="21"/>
        <v>0</v>
      </c>
    </row>
    <row r="338" spans="1:7">
      <c r="A338" s="103" t="str">
        <f t="shared" si="22"/>
        <v>720</v>
      </c>
      <c r="B338" s="103">
        <v>7</v>
      </c>
      <c r="C338" s="2">
        <v>20</v>
      </c>
      <c r="D338" s="104">
        <f>ROUND(SUMIFS('7月'!G:G,'7月'!O:O,C338)/1000,0)</f>
        <v>0</v>
      </c>
      <c r="E338" s="104">
        <f t="shared" si="20"/>
        <v>0</v>
      </c>
      <c r="F338" s="104">
        <f>ROUND(SUMIFS('7月'!G:G,'7月'!O:O,C338,'7月'!K:K,"零售")/1000,0)</f>
        <v>0</v>
      </c>
      <c r="G338" s="104">
        <f t="shared" si="21"/>
        <v>0</v>
      </c>
    </row>
    <row r="339" spans="1:7">
      <c r="A339" s="103" t="str">
        <f t="shared" si="22"/>
        <v>7201</v>
      </c>
      <c r="B339" s="103">
        <v>7</v>
      </c>
      <c r="C339" s="2" t="s">
        <v>125</v>
      </c>
      <c r="D339" s="104">
        <f>ROUND(SUMIFS('7月'!G:G,'7月'!P:P,C339)/1000,0)</f>
        <v>0</v>
      </c>
      <c r="E339" s="104">
        <f t="shared" si="20"/>
        <v>0</v>
      </c>
      <c r="F339" s="104">
        <f>ROUND(SUMIFS('7月'!G:G,'7月'!P:P,C339,'7月'!K:K,"零售")/1000,0)</f>
        <v>0</v>
      </c>
      <c r="G339" s="104">
        <f t="shared" si="21"/>
        <v>0</v>
      </c>
    </row>
    <row r="340" spans="1:7">
      <c r="A340" s="103" t="str">
        <f t="shared" si="22"/>
        <v>721</v>
      </c>
      <c r="B340" s="103">
        <v>7</v>
      </c>
      <c r="C340" s="2">
        <v>21</v>
      </c>
      <c r="D340" s="104">
        <f>ROUND(SUMIFS('7月'!G:G,'7月'!O:O,C340)/1000,0)</f>
        <v>0</v>
      </c>
      <c r="E340" s="104">
        <f t="shared" si="20"/>
        <v>0</v>
      </c>
      <c r="F340" s="104">
        <f>ROUND(SUMIFS('7月'!G:G,'7月'!O:O,C340,'7月'!K:K,"零售")/1000,0)</f>
        <v>0</v>
      </c>
      <c r="G340" s="104">
        <f t="shared" si="21"/>
        <v>0</v>
      </c>
    </row>
    <row r="341" spans="1:7">
      <c r="A341" s="103" t="str">
        <f t="shared" si="22"/>
        <v>722</v>
      </c>
      <c r="B341" s="103">
        <v>7</v>
      </c>
      <c r="C341" s="2">
        <v>22</v>
      </c>
      <c r="D341" s="104">
        <f>ROUND(SUMIFS('7月'!G:G,'7月'!O:O,C341)/1000,0)</f>
        <v>0</v>
      </c>
      <c r="E341" s="104">
        <f t="shared" si="20"/>
        <v>0</v>
      </c>
      <c r="F341" s="104">
        <f>ROUND(SUMIFS('7月'!G:G,'7月'!O:O,C341,'7月'!K:K,"零售")/1000,0)</f>
        <v>0</v>
      </c>
      <c r="G341" s="104">
        <f t="shared" si="21"/>
        <v>0</v>
      </c>
    </row>
    <row r="342" spans="1:7">
      <c r="A342" s="103" t="str">
        <f t="shared" si="22"/>
        <v>723</v>
      </c>
      <c r="B342" s="103">
        <v>7</v>
      </c>
      <c r="C342" s="2">
        <v>23</v>
      </c>
      <c r="D342" s="104">
        <f>ROUND(SUMIFS('7月'!G:G,'7月'!O:O,C342)/1000,0)</f>
        <v>0</v>
      </c>
      <c r="E342" s="104">
        <f t="shared" si="20"/>
        <v>0</v>
      </c>
      <c r="F342" s="104">
        <f>ROUND(SUMIFS('7月'!G:G,'7月'!O:O,C342,'7月'!K:K,"零售")/1000,0)</f>
        <v>0</v>
      </c>
      <c r="G342" s="104">
        <f t="shared" si="21"/>
        <v>0</v>
      </c>
    </row>
    <row r="343" spans="1:7">
      <c r="A343" s="103" t="str">
        <f t="shared" si="22"/>
        <v>7231</v>
      </c>
      <c r="B343" s="103">
        <v>7</v>
      </c>
      <c r="C343" s="2" t="s">
        <v>130</v>
      </c>
      <c r="D343" s="104">
        <f>ROUND(SUMIFS('7月'!G:G,'7月'!P:P,C343)/1000,0)</f>
        <v>0</v>
      </c>
      <c r="E343" s="104">
        <f t="shared" si="20"/>
        <v>0</v>
      </c>
      <c r="F343" s="104">
        <f>ROUND(SUMIFS('7月'!G:G,'7月'!P:P,C343,'7月'!K:K,"零售")/1000,0)</f>
        <v>0</v>
      </c>
      <c r="G343" s="104">
        <f t="shared" si="21"/>
        <v>0</v>
      </c>
    </row>
    <row r="344" spans="1:7">
      <c r="A344" s="103" t="str">
        <f t="shared" si="22"/>
        <v>724</v>
      </c>
      <c r="B344" s="103">
        <v>7</v>
      </c>
      <c r="C344" s="2">
        <v>24</v>
      </c>
      <c r="D344" s="104">
        <f>ROUND(SUMIFS('7月'!G:G,'7月'!O:O,C344)/1000,0)</f>
        <v>0</v>
      </c>
      <c r="E344" s="104">
        <f t="shared" si="20"/>
        <v>0</v>
      </c>
      <c r="F344" s="104">
        <f>ROUND(SUMIFS('7月'!G:G,'7月'!O:O,C344,'7月'!K:K,"零售")/1000,0)</f>
        <v>0</v>
      </c>
      <c r="G344" s="104">
        <f t="shared" si="21"/>
        <v>0</v>
      </c>
    </row>
    <row r="345" spans="1:7">
      <c r="A345" s="103" t="str">
        <f t="shared" si="22"/>
        <v>7241</v>
      </c>
      <c r="B345" s="103">
        <v>7</v>
      </c>
      <c r="C345" s="2" t="s">
        <v>133</v>
      </c>
      <c r="D345" s="104">
        <f>ROUND(SUMIFS('7月'!G:G,'7月'!P:P,C345)/1000,0)</f>
        <v>0</v>
      </c>
      <c r="E345" s="104">
        <f t="shared" si="20"/>
        <v>0</v>
      </c>
      <c r="F345" s="104">
        <f>ROUND(SUMIFS('7月'!G:G,'7月'!P:P,C345,'7月'!K:K,"零售")/1000,0)</f>
        <v>0</v>
      </c>
      <c r="G345" s="104">
        <f t="shared" si="21"/>
        <v>0</v>
      </c>
    </row>
    <row r="346" spans="1:7">
      <c r="A346" s="103" t="str">
        <f t="shared" si="22"/>
        <v>7242</v>
      </c>
      <c r="B346" s="103">
        <v>7</v>
      </c>
      <c r="C346" s="2" t="s">
        <v>135</v>
      </c>
      <c r="D346" s="104">
        <f>ROUND(SUMIFS('7月'!G:G,'7月'!P:P,C346)/1000,0)</f>
        <v>0</v>
      </c>
      <c r="E346" s="104">
        <f t="shared" si="20"/>
        <v>0</v>
      </c>
      <c r="F346" s="104">
        <f>ROUND(SUMIFS('7月'!G:G,'7月'!P:P,C346,'7月'!K:K,"零售")/1000,0)</f>
        <v>0</v>
      </c>
      <c r="G346" s="104">
        <f t="shared" si="21"/>
        <v>0</v>
      </c>
    </row>
    <row r="347" spans="1:7">
      <c r="A347" s="103" t="str">
        <f t="shared" si="22"/>
        <v>7243</v>
      </c>
      <c r="B347" s="103">
        <v>7</v>
      </c>
      <c r="C347" s="2" t="s">
        <v>137</v>
      </c>
      <c r="D347" s="104">
        <f>ROUND(SUMIFS('7月'!G:G,'7月'!P:P,C347)/1000,0)</f>
        <v>0</v>
      </c>
      <c r="E347" s="104">
        <f t="shared" si="20"/>
        <v>0</v>
      </c>
      <c r="F347" s="104">
        <f>ROUND(SUMIFS('7月'!G:G,'7月'!P:P,C347,'7月'!K:K,"零售")/1000,0)</f>
        <v>0</v>
      </c>
      <c r="G347" s="104">
        <f t="shared" si="21"/>
        <v>0</v>
      </c>
    </row>
    <row r="348" spans="1:7">
      <c r="A348" s="103" t="str">
        <f t="shared" si="22"/>
        <v>725</v>
      </c>
      <c r="B348" s="103">
        <v>7</v>
      </c>
      <c r="C348" s="2">
        <v>25</v>
      </c>
      <c r="D348" s="104">
        <f>ROUND(SUMIFS('7月'!G:G,'7月'!O:O,C348)/1000,0)</f>
        <v>0</v>
      </c>
      <c r="E348" s="104">
        <f t="shared" si="20"/>
        <v>0</v>
      </c>
      <c r="F348" s="104">
        <f>ROUND(SUMIFS('7月'!G:G,'7月'!O:O,C348,'7月'!K:K,"零售")/1000,0)</f>
        <v>0</v>
      </c>
      <c r="G348" s="104">
        <f t="shared" si="21"/>
        <v>0</v>
      </c>
    </row>
    <row r="349" spans="1:7">
      <c r="A349" s="103" t="str">
        <f t="shared" si="22"/>
        <v>726</v>
      </c>
      <c r="B349" s="103">
        <v>7</v>
      </c>
      <c r="C349" s="2">
        <v>26</v>
      </c>
      <c r="D349" s="104">
        <f>ROUND(SUMIFS('7月'!G:G,'7月'!O:O,C349)/1000,0)</f>
        <v>0</v>
      </c>
      <c r="E349" s="104">
        <f t="shared" si="20"/>
        <v>0</v>
      </c>
      <c r="F349" s="104">
        <f>ROUND(SUMIFS('7月'!G:G,'7月'!O:O,C349,'7月'!K:K,"零售")/1000,0)</f>
        <v>0</v>
      </c>
      <c r="G349" s="104">
        <f t="shared" si="21"/>
        <v>0</v>
      </c>
    </row>
    <row r="350" spans="1:7">
      <c r="A350" s="103" t="str">
        <f t="shared" si="22"/>
        <v>727</v>
      </c>
      <c r="B350" s="103">
        <v>7</v>
      </c>
      <c r="C350" s="2">
        <v>27</v>
      </c>
      <c r="D350" s="104">
        <f>ROUND(SUMIFS('7月'!G:G,'7月'!O:O,C350)/1000,0)</f>
        <v>0</v>
      </c>
      <c r="E350" s="104">
        <f t="shared" si="20"/>
        <v>0</v>
      </c>
      <c r="F350" s="104">
        <f>ROUND(SUMIFS('7月'!G:G,'7月'!O:O,C350,'7月'!K:K,"零售")/1000,0)</f>
        <v>0</v>
      </c>
      <c r="G350" s="104">
        <f t="shared" si="21"/>
        <v>0</v>
      </c>
    </row>
    <row r="351" spans="1:7">
      <c r="A351" s="103" t="str">
        <f t="shared" si="22"/>
        <v>801</v>
      </c>
      <c r="B351" s="103">
        <v>8</v>
      </c>
      <c r="C351" s="163" t="s">
        <v>52</v>
      </c>
      <c r="D351" s="104">
        <f>ROUND(SUMIFS('8月'!G:G,'8月'!O:O,C351)/1000,0)</f>
        <v>0</v>
      </c>
      <c r="E351" s="104">
        <f t="shared" si="20"/>
        <v>0</v>
      </c>
      <c r="F351" s="104">
        <f>ROUND(SUMIFS('8月'!G:G,'8月'!O:O,C351,'8月'!K:K,"零售")/1000,0)</f>
        <v>0</v>
      </c>
      <c r="G351" s="104">
        <f t="shared" si="21"/>
        <v>0</v>
      </c>
    </row>
    <row r="352" spans="1:7">
      <c r="A352" s="103" t="str">
        <f t="shared" si="22"/>
        <v>8011</v>
      </c>
      <c r="B352" s="103">
        <v>8</v>
      </c>
      <c r="C352" s="2" t="s">
        <v>73</v>
      </c>
      <c r="D352" s="104">
        <f>ROUND(SUMIFS('8月'!G:G,'8月'!P:P,C352)/1000,0)</f>
        <v>0</v>
      </c>
      <c r="E352" s="104">
        <f t="shared" si="20"/>
        <v>0</v>
      </c>
      <c r="F352" s="104">
        <f>ROUND(SUMIFS('8月'!G:G,'8月'!P:P,C352,'8月'!K:K,"零售")/1000,0)</f>
        <v>0</v>
      </c>
      <c r="G352" s="104">
        <f t="shared" si="21"/>
        <v>0</v>
      </c>
    </row>
    <row r="353" spans="1:7">
      <c r="A353" s="103" t="str">
        <f t="shared" si="22"/>
        <v>8012</v>
      </c>
      <c r="B353" s="103">
        <v>8</v>
      </c>
      <c r="C353" s="110" t="s">
        <v>75</v>
      </c>
      <c r="D353" s="104">
        <f>ROUND(SUMIFS('8月'!G:G,'8月'!P:P,C353)/1000,0)</f>
        <v>0</v>
      </c>
      <c r="E353" s="104">
        <f t="shared" si="20"/>
        <v>0</v>
      </c>
      <c r="F353" s="104">
        <f>ROUND(SUMIFS('8月'!G:G,'8月'!P:P,C353,'8月'!K:K,"零售")/1000,0)</f>
        <v>0</v>
      </c>
      <c r="G353" s="104">
        <f t="shared" si="21"/>
        <v>0</v>
      </c>
    </row>
    <row r="354" spans="1:7">
      <c r="A354" s="103" t="str">
        <f t="shared" si="22"/>
        <v>8013</v>
      </c>
      <c r="B354" s="103">
        <v>8</v>
      </c>
      <c r="C354" s="2" t="s">
        <v>77</v>
      </c>
      <c r="D354" s="104">
        <f>ROUND(SUMIFS('8月'!G:G,'8月'!P:P,C354)/1000,0)</f>
        <v>0</v>
      </c>
      <c r="E354" s="104">
        <f t="shared" si="20"/>
        <v>0</v>
      </c>
      <c r="F354" s="104">
        <f>ROUND(SUMIFS('8月'!G:G,'8月'!P:P,C354,'8月'!K:K,"零售")/1000,0)</f>
        <v>0</v>
      </c>
      <c r="G354" s="104">
        <f t="shared" si="21"/>
        <v>0</v>
      </c>
    </row>
    <row r="355" spans="1:7">
      <c r="A355" s="103" t="str">
        <f t="shared" si="22"/>
        <v>8014</v>
      </c>
      <c r="B355" s="103">
        <v>8</v>
      </c>
      <c r="C355" s="2" t="s">
        <v>79</v>
      </c>
      <c r="D355" s="104">
        <f>ROUND(SUMIFS('8月'!G:G,'8月'!P:P,C355)/1000,0)</f>
        <v>0</v>
      </c>
      <c r="E355" s="104">
        <f t="shared" si="20"/>
        <v>0</v>
      </c>
      <c r="F355" s="104">
        <f>ROUND(SUMIFS('8月'!G:G,'8月'!P:P,C355,'8月'!K:K,"零售")/1000,0)</f>
        <v>0</v>
      </c>
      <c r="G355" s="104">
        <f t="shared" si="21"/>
        <v>0</v>
      </c>
    </row>
    <row r="356" spans="1:7">
      <c r="A356" s="103" t="str">
        <f t="shared" si="22"/>
        <v>8015</v>
      </c>
      <c r="B356" s="103">
        <v>8</v>
      </c>
      <c r="C356" s="2" t="s">
        <v>81</v>
      </c>
      <c r="D356" s="104">
        <f>ROUND(SUMIFS('8月'!G:G,'8月'!P:P,C356)/1000,0)</f>
        <v>0</v>
      </c>
      <c r="E356" s="104">
        <f t="shared" si="20"/>
        <v>0</v>
      </c>
      <c r="F356" s="104">
        <f>ROUND(SUMIFS('8月'!G:G,'8月'!P:P,C356,'8月'!K:K,"零售")/1000,0)</f>
        <v>0</v>
      </c>
      <c r="G356" s="104">
        <f t="shared" si="21"/>
        <v>0</v>
      </c>
    </row>
    <row r="357" spans="1:7">
      <c r="A357" s="103" t="str">
        <f t="shared" si="22"/>
        <v>802</v>
      </c>
      <c r="B357" s="103">
        <v>8</v>
      </c>
      <c r="C357" s="163" t="s">
        <v>54</v>
      </c>
      <c r="D357" s="104">
        <f>ROUND(SUMIFS('8月'!G:G,'8月'!O:O,C357)/1000,0)</f>
        <v>0</v>
      </c>
      <c r="E357" s="104">
        <f t="shared" si="20"/>
        <v>0</v>
      </c>
      <c r="F357" s="104">
        <f>ROUND(SUMIFS('8月'!G:G,'8月'!O:O,C357,'8月'!K:K,"零售")/1000,0)</f>
        <v>0</v>
      </c>
      <c r="G357" s="104">
        <f t="shared" si="21"/>
        <v>0</v>
      </c>
    </row>
    <row r="358" spans="1:7">
      <c r="A358" s="103" t="str">
        <f t="shared" si="22"/>
        <v>803</v>
      </c>
      <c r="B358" s="103">
        <v>8</v>
      </c>
      <c r="C358" s="163" t="s">
        <v>56</v>
      </c>
      <c r="D358" s="104">
        <f>ROUND(SUMIFS('8月'!G:G,'8月'!O:O,C358)/1000,0)</f>
        <v>0</v>
      </c>
      <c r="E358" s="104">
        <f t="shared" si="20"/>
        <v>0</v>
      </c>
      <c r="F358" s="104">
        <f>ROUND(SUMIFS('8月'!G:G,'8月'!O:O,C358,'8月'!K:K,"零售")/1000,0)</f>
        <v>0</v>
      </c>
      <c r="G358" s="104">
        <f t="shared" si="21"/>
        <v>0</v>
      </c>
    </row>
    <row r="359" spans="1:7">
      <c r="A359" s="103" t="str">
        <f t="shared" si="22"/>
        <v>804</v>
      </c>
      <c r="B359" s="103">
        <v>8</v>
      </c>
      <c r="C359" s="163" t="s">
        <v>58</v>
      </c>
      <c r="D359" s="104">
        <f>ROUND(SUMIFS('8月'!G:G,'8月'!O:O,C359)/1000,0)</f>
        <v>0</v>
      </c>
      <c r="E359" s="104">
        <f t="shared" si="20"/>
        <v>0</v>
      </c>
      <c r="F359" s="104">
        <f>ROUND(SUMIFS('8月'!G:G,'8月'!O:O,C359,'8月'!K:K,"零售")/1000,0)</f>
        <v>0</v>
      </c>
      <c r="G359" s="104">
        <f t="shared" si="21"/>
        <v>0</v>
      </c>
    </row>
    <row r="360" spans="1:7">
      <c r="A360" s="103" t="str">
        <f t="shared" si="22"/>
        <v>8041</v>
      </c>
      <c r="B360" s="103">
        <v>8</v>
      </c>
      <c r="C360" s="2" t="s">
        <v>86</v>
      </c>
      <c r="D360" s="104">
        <f>ROUND(SUMIFS('8月'!G:G,'8月'!P:P,C360)/1000,0)</f>
        <v>0</v>
      </c>
      <c r="E360" s="104">
        <f t="shared" si="20"/>
        <v>0</v>
      </c>
      <c r="F360" s="104">
        <f>ROUND(SUMIFS('8月'!G:G,'8月'!P:P,C360,'8月'!K:K,"零售")/1000,0)</f>
        <v>0</v>
      </c>
      <c r="G360" s="104">
        <f t="shared" si="21"/>
        <v>0</v>
      </c>
    </row>
    <row r="361" spans="1:7">
      <c r="A361" s="103" t="str">
        <f t="shared" si="22"/>
        <v>8042</v>
      </c>
      <c r="B361" s="103">
        <v>8</v>
      </c>
      <c r="C361" s="2" t="s">
        <v>88</v>
      </c>
      <c r="D361" s="104">
        <f>ROUND(SUMIFS('8月'!G:G,'8月'!P:P,C361)/1000,0)</f>
        <v>0</v>
      </c>
      <c r="E361" s="104">
        <f t="shared" si="20"/>
        <v>0</v>
      </c>
      <c r="F361" s="104">
        <f>ROUND(SUMIFS('8月'!G:G,'8月'!P:P,C361,'8月'!K:K,"零售")/1000,0)</f>
        <v>0</v>
      </c>
      <c r="G361" s="104">
        <f t="shared" si="21"/>
        <v>0</v>
      </c>
    </row>
    <row r="362" spans="1:7">
      <c r="A362" s="103" t="str">
        <f t="shared" si="22"/>
        <v>8043</v>
      </c>
      <c r="B362" s="103">
        <v>8</v>
      </c>
      <c r="C362" s="2" t="s">
        <v>90</v>
      </c>
      <c r="D362" s="104">
        <f>ROUND(SUMIFS('8月'!G:G,'8月'!P:P,C362)/1000,0)</f>
        <v>0</v>
      </c>
      <c r="E362" s="104">
        <f t="shared" si="20"/>
        <v>0</v>
      </c>
      <c r="F362" s="104">
        <f>ROUND(SUMIFS('8月'!G:G,'8月'!P:P,C362,'8月'!K:K,"零售")/1000,0)</f>
        <v>0</v>
      </c>
      <c r="G362" s="104">
        <f t="shared" si="21"/>
        <v>0</v>
      </c>
    </row>
    <row r="363" spans="1:7">
      <c r="A363" s="103" t="str">
        <f t="shared" si="22"/>
        <v>805</v>
      </c>
      <c r="B363" s="103">
        <v>8</v>
      </c>
      <c r="C363" s="163" t="s">
        <v>60</v>
      </c>
      <c r="D363" s="104">
        <f>ROUND(SUMIFS('8月'!G:G,'8月'!O:O,C363)/1000,0)</f>
        <v>0</v>
      </c>
      <c r="E363" s="104">
        <f t="shared" si="20"/>
        <v>0</v>
      </c>
      <c r="F363" s="104">
        <f>ROUND(SUMIFS('8月'!G:G,'8月'!O:O,C363,'8月'!K:K,"零售")/1000,0)</f>
        <v>0</v>
      </c>
      <c r="G363" s="104">
        <f t="shared" si="21"/>
        <v>0</v>
      </c>
    </row>
    <row r="364" spans="1:7">
      <c r="A364" s="103" t="str">
        <f t="shared" si="22"/>
        <v>806</v>
      </c>
      <c r="B364" s="103">
        <v>8</v>
      </c>
      <c r="C364" s="163" t="s">
        <v>62</v>
      </c>
      <c r="D364" s="104">
        <f>ROUND(SUMIFS('8月'!G:G,'8月'!O:O,C364)/1000,0)</f>
        <v>0</v>
      </c>
      <c r="E364" s="104">
        <f t="shared" si="20"/>
        <v>0</v>
      </c>
      <c r="F364" s="104">
        <f>ROUND(SUMIFS('8月'!G:G,'8月'!O:O,C364,'8月'!K:K,"零售")/1000,0)</f>
        <v>0</v>
      </c>
      <c r="G364" s="104">
        <f t="shared" si="21"/>
        <v>0</v>
      </c>
    </row>
    <row r="365" spans="1:7">
      <c r="A365" s="103" t="str">
        <f t="shared" si="22"/>
        <v>807</v>
      </c>
      <c r="B365" s="103">
        <v>8</v>
      </c>
      <c r="C365" s="163" t="s">
        <v>94</v>
      </c>
      <c r="D365" s="104">
        <f>ROUND(SUMIFS('8月'!G:G,'8月'!O:O,C365)/1000,0)</f>
        <v>0</v>
      </c>
      <c r="E365" s="104">
        <f t="shared" si="20"/>
        <v>0</v>
      </c>
      <c r="F365" s="104">
        <f>ROUND(SUMIFS('8月'!G:G,'8月'!O:O,C365,'8月'!K:K,"零售")/1000,0)</f>
        <v>0</v>
      </c>
      <c r="G365" s="104">
        <f t="shared" si="21"/>
        <v>0</v>
      </c>
    </row>
    <row r="366" spans="1:7">
      <c r="A366" s="103" t="str">
        <f t="shared" si="22"/>
        <v>8071</v>
      </c>
      <c r="B366" s="103">
        <v>8</v>
      </c>
      <c r="C366" s="2" t="s">
        <v>96</v>
      </c>
      <c r="D366" s="104">
        <f>ROUND(SUMIFS('8月'!G:G,'8月'!P:P,C366)/1000,0)</f>
        <v>0</v>
      </c>
      <c r="E366" s="104">
        <f t="shared" si="20"/>
        <v>0</v>
      </c>
      <c r="F366" s="104">
        <f>ROUND(SUMIFS('8月'!G:G,'8月'!P:P,C366,'8月'!K:K,"零售")/1000,0)</f>
        <v>0</v>
      </c>
      <c r="G366" s="104">
        <f t="shared" si="21"/>
        <v>0</v>
      </c>
    </row>
    <row r="367" spans="1:7">
      <c r="A367" s="103" t="str">
        <f t="shared" si="22"/>
        <v>808</v>
      </c>
      <c r="B367" s="103">
        <v>8</v>
      </c>
      <c r="C367" s="163" t="s">
        <v>98</v>
      </c>
      <c r="D367" s="104">
        <f>ROUND(SUMIFS('8月'!G:G,'8月'!O:O,C367)/1000,0)</f>
        <v>0</v>
      </c>
      <c r="E367" s="104">
        <f t="shared" si="20"/>
        <v>0</v>
      </c>
      <c r="F367" s="104">
        <f>ROUND(SUMIFS('8月'!G:G,'8月'!O:O,C367,'8月'!K:K,"零售")/1000,0)</f>
        <v>0</v>
      </c>
      <c r="G367" s="104">
        <f t="shared" si="21"/>
        <v>0</v>
      </c>
    </row>
    <row r="368" spans="1:7">
      <c r="A368" s="103" t="str">
        <f t="shared" si="22"/>
        <v>809</v>
      </c>
      <c r="B368" s="103">
        <v>8</v>
      </c>
      <c r="C368" s="163" t="s">
        <v>100</v>
      </c>
      <c r="D368" s="104">
        <f>ROUND(SUMIFS('8月'!G:G,'8月'!O:O,C368)/1000,0)</f>
        <v>0</v>
      </c>
      <c r="E368" s="104">
        <f t="shared" ref="E368:E431" si="23">E320+D368</f>
        <v>0</v>
      </c>
      <c r="F368" s="104">
        <f>ROUND(SUMIFS('8月'!G:G,'8月'!O:O,C368,'8月'!K:K,"零售")/1000,0)</f>
        <v>0</v>
      </c>
      <c r="G368" s="104">
        <f t="shared" ref="G368:G431" si="24">G320+F368</f>
        <v>0</v>
      </c>
    </row>
    <row r="369" spans="1:7">
      <c r="A369" s="103" t="str">
        <f t="shared" si="22"/>
        <v>8091</v>
      </c>
      <c r="B369" s="103">
        <v>8</v>
      </c>
      <c r="C369" s="2" t="s">
        <v>102</v>
      </c>
      <c r="D369" s="104">
        <f>ROUND(SUMIFS('8月'!G:G,'8月'!P:P,C369)/1000,0)</f>
        <v>0</v>
      </c>
      <c r="E369" s="104">
        <f t="shared" si="23"/>
        <v>0</v>
      </c>
      <c r="F369" s="104">
        <f>ROUND(SUMIFS('8月'!G:G,'8月'!P:P,C369,'8月'!K:K,"零售")/1000,0)</f>
        <v>0</v>
      </c>
      <c r="G369" s="104">
        <f t="shared" si="24"/>
        <v>0</v>
      </c>
    </row>
    <row r="370" spans="1:7">
      <c r="A370" s="103" t="str">
        <f t="shared" si="22"/>
        <v>810</v>
      </c>
      <c r="B370" s="103">
        <v>8</v>
      </c>
      <c r="C370" s="2">
        <v>10</v>
      </c>
      <c r="D370" s="104">
        <f>ROUND(SUMIFS('8月'!G:G,'8月'!O:O,C370)/1000,0)</f>
        <v>0</v>
      </c>
      <c r="E370" s="104">
        <f t="shared" si="23"/>
        <v>0</v>
      </c>
      <c r="F370" s="104">
        <f>ROUND(SUMIFS('8月'!G:G,'8月'!O:O,C370,'8月'!K:K,"零售")/1000,0)</f>
        <v>0</v>
      </c>
      <c r="G370" s="104">
        <f t="shared" si="24"/>
        <v>0</v>
      </c>
    </row>
    <row r="371" spans="1:7">
      <c r="A371" s="103" t="str">
        <f t="shared" si="22"/>
        <v>811</v>
      </c>
      <c r="B371" s="103">
        <v>8</v>
      </c>
      <c r="C371" s="2">
        <v>11</v>
      </c>
      <c r="D371" s="104">
        <f>ROUND(SUMIFS('8月'!G:G,'8月'!O:O,C371)/1000,0)</f>
        <v>0</v>
      </c>
      <c r="E371" s="104">
        <f t="shared" si="23"/>
        <v>0</v>
      </c>
      <c r="F371" s="104">
        <f>ROUND(SUMIFS('8月'!G:G,'8月'!O:O,C371,'8月'!K:K,"零售")/1000,0)</f>
        <v>0</v>
      </c>
      <c r="G371" s="104">
        <f t="shared" si="24"/>
        <v>0</v>
      </c>
    </row>
    <row r="372" spans="1:7">
      <c r="A372" s="103" t="str">
        <f t="shared" si="22"/>
        <v>812</v>
      </c>
      <c r="B372" s="103">
        <v>8</v>
      </c>
      <c r="C372" s="2">
        <v>12</v>
      </c>
      <c r="D372" s="104">
        <f>ROUND(SUMIFS('8月'!G:G,'8月'!O:O,C372)/1000,0)</f>
        <v>0</v>
      </c>
      <c r="E372" s="104">
        <f t="shared" si="23"/>
        <v>0</v>
      </c>
      <c r="F372" s="104">
        <f>ROUND(SUMIFS('8月'!G:G,'8月'!O:O,C372,'8月'!K:K,"零售")/1000,0)</f>
        <v>0</v>
      </c>
      <c r="G372" s="104">
        <f t="shared" si="24"/>
        <v>0</v>
      </c>
    </row>
    <row r="373" spans="1:7">
      <c r="A373" s="103" t="str">
        <f t="shared" si="22"/>
        <v>8121</v>
      </c>
      <c r="B373" s="103">
        <v>8</v>
      </c>
      <c r="C373" s="2">
        <v>121</v>
      </c>
      <c r="D373" s="104">
        <f>ROUND(SUMIFS('8月'!G:G,'8月'!P:P,C373)/1000,0)</f>
        <v>0</v>
      </c>
      <c r="E373" s="104">
        <f t="shared" si="23"/>
        <v>0</v>
      </c>
      <c r="F373" s="104">
        <f>ROUND(SUMIFS('8月'!G:G,'8月'!P:P,C373,'8月'!K:K,"零售")/1000,0)</f>
        <v>0</v>
      </c>
      <c r="G373" s="104">
        <f t="shared" si="24"/>
        <v>0</v>
      </c>
    </row>
    <row r="374" spans="1:7">
      <c r="A374" s="103" t="str">
        <f t="shared" si="22"/>
        <v>8122</v>
      </c>
      <c r="B374" s="103">
        <v>8</v>
      </c>
      <c r="C374" s="2" t="s">
        <v>108</v>
      </c>
      <c r="D374" s="104">
        <f>ROUND(SUMIFS('8月'!G:G,'8月'!P:P,C374)/1000,0)</f>
        <v>0</v>
      </c>
      <c r="E374" s="104">
        <f t="shared" si="23"/>
        <v>0</v>
      </c>
      <c r="F374" s="104">
        <f>ROUND(SUMIFS('8月'!G:G,'8月'!P:P,C374,'8月'!K:K,"零售")/1000,0)</f>
        <v>0</v>
      </c>
      <c r="G374" s="104">
        <f t="shared" si="24"/>
        <v>0</v>
      </c>
    </row>
    <row r="375" spans="1:7">
      <c r="A375" s="103" t="str">
        <f t="shared" si="22"/>
        <v>813</v>
      </c>
      <c r="B375" s="103">
        <v>8</v>
      </c>
      <c r="C375" s="2">
        <v>13</v>
      </c>
      <c r="D375" s="104">
        <f>ROUND(SUMIFS('8月'!G:G,'8月'!O:O,C375)/1000,0)</f>
        <v>0</v>
      </c>
      <c r="E375" s="104">
        <f t="shared" si="23"/>
        <v>0</v>
      </c>
      <c r="F375" s="104">
        <f>ROUND(SUMIFS('8月'!G:G,'8月'!O:O,C375,'8月'!K:K,"零售")/1000,0)</f>
        <v>0</v>
      </c>
      <c r="G375" s="104">
        <f t="shared" si="24"/>
        <v>0</v>
      </c>
    </row>
    <row r="376" spans="1:7">
      <c r="A376" s="103" t="str">
        <f t="shared" si="22"/>
        <v>8131</v>
      </c>
      <c r="B376" s="103">
        <v>8</v>
      </c>
      <c r="C376" s="2" t="s">
        <v>111</v>
      </c>
      <c r="D376" s="104">
        <f>ROUND(SUMIFS('8月'!G:G,'8月'!P:P,C376)/1000,0)</f>
        <v>0</v>
      </c>
      <c r="E376" s="104">
        <f t="shared" si="23"/>
        <v>0</v>
      </c>
      <c r="F376" s="104">
        <f>ROUND(SUMIFS('8月'!G:G,'8月'!P:P,C376,'8月'!K:K,"零售")/1000,0)</f>
        <v>0</v>
      </c>
      <c r="G376" s="104">
        <f t="shared" si="24"/>
        <v>0</v>
      </c>
    </row>
    <row r="377" spans="1:7">
      <c r="A377" s="103" t="str">
        <f t="shared" si="22"/>
        <v>8132</v>
      </c>
      <c r="B377" s="103">
        <v>8</v>
      </c>
      <c r="C377" s="2" t="s">
        <v>113</v>
      </c>
      <c r="D377" s="104">
        <f>ROUND(SUMIFS('8月'!G:G,'8月'!P:P,C377)/1000,0)</f>
        <v>0</v>
      </c>
      <c r="E377" s="104">
        <f t="shared" si="23"/>
        <v>0</v>
      </c>
      <c r="F377" s="104">
        <f>ROUND(SUMIFS('8月'!G:G,'8月'!P:P,C377,'8月'!K:K,"零售")/1000,0)</f>
        <v>0</v>
      </c>
      <c r="G377" s="104">
        <f t="shared" si="24"/>
        <v>0</v>
      </c>
    </row>
    <row r="378" spans="1:7">
      <c r="A378" s="103" t="str">
        <f t="shared" si="22"/>
        <v>814</v>
      </c>
      <c r="B378" s="103">
        <v>8</v>
      </c>
      <c r="C378" s="2">
        <v>14</v>
      </c>
      <c r="D378" s="104">
        <f>ROUND(SUMIFS('8月'!G:G,'8月'!O:O,C378)/1000,0)</f>
        <v>0</v>
      </c>
      <c r="E378" s="104">
        <f t="shared" si="23"/>
        <v>0</v>
      </c>
      <c r="F378" s="104">
        <f>ROUND(SUMIFS('8月'!G:G,'8月'!O:O,C378,'8月'!K:K,"零售")/1000,0)</f>
        <v>0</v>
      </c>
      <c r="G378" s="104">
        <f t="shared" si="24"/>
        <v>0</v>
      </c>
    </row>
    <row r="379" spans="1:7">
      <c r="A379" s="103" t="str">
        <f t="shared" si="22"/>
        <v>8141</v>
      </c>
      <c r="B379" s="103">
        <v>8</v>
      </c>
      <c r="C379" s="2" t="s">
        <v>116</v>
      </c>
      <c r="D379" s="104">
        <f>ROUND(SUMIFS('8月'!G:G,'8月'!P:P,C379)/1000,0)</f>
        <v>0</v>
      </c>
      <c r="E379" s="104">
        <f t="shared" si="23"/>
        <v>0</v>
      </c>
      <c r="F379" s="104">
        <f>ROUND(SUMIFS('8月'!G:G,'8月'!P:P,C379,'8月'!K:K,"零售")/1000,0)</f>
        <v>0</v>
      </c>
      <c r="G379" s="104">
        <f t="shared" si="24"/>
        <v>0</v>
      </c>
    </row>
    <row r="380" spans="1:7">
      <c r="A380" s="103" t="str">
        <f t="shared" si="22"/>
        <v>815</v>
      </c>
      <c r="B380" s="103">
        <v>8</v>
      </c>
      <c r="C380" s="2">
        <v>15</v>
      </c>
      <c r="D380" s="104">
        <f>ROUND(SUMIFS('8月'!G:G,'8月'!O:O,C380)/1000,0)</f>
        <v>0</v>
      </c>
      <c r="E380" s="104">
        <f t="shared" si="23"/>
        <v>0</v>
      </c>
      <c r="F380" s="104">
        <f>ROUND(SUMIFS('8月'!G:G,'8月'!O:O,C380,'8月'!K:K,"零售")/1000,0)</f>
        <v>0</v>
      </c>
      <c r="G380" s="104">
        <f t="shared" si="24"/>
        <v>0</v>
      </c>
    </row>
    <row r="381" spans="1:7">
      <c r="A381" s="103" t="str">
        <f t="shared" si="22"/>
        <v>816</v>
      </c>
      <c r="B381" s="103">
        <v>8</v>
      </c>
      <c r="C381" s="2">
        <v>16</v>
      </c>
      <c r="D381" s="104">
        <f>ROUND(SUMIFS('8月'!G:G,'8月'!P:P,C381)/1000,0)</f>
        <v>0</v>
      </c>
      <c r="E381" s="104">
        <f t="shared" si="23"/>
        <v>0</v>
      </c>
      <c r="F381" s="104">
        <f>ROUND(SUMIFS('8月'!G:G,'8月'!P:P,C381,'8月'!K:K,"零售")/1000,0)</f>
        <v>0</v>
      </c>
      <c r="G381" s="104">
        <f t="shared" si="24"/>
        <v>0</v>
      </c>
    </row>
    <row r="382" spans="1:7">
      <c r="A382" s="103" t="str">
        <f t="shared" si="22"/>
        <v>8161</v>
      </c>
      <c r="B382" s="103">
        <v>8</v>
      </c>
      <c r="C382" s="2">
        <v>161</v>
      </c>
      <c r="D382" s="104">
        <f>ROUND(SUMIFS('8月'!G:G,'8月'!O:O,C382)/1000,0)</f>
        <v>0</v>
      </c>
      <c r="E382" s="104">
        <f t="shared" si="23"/>
        <v>0</v>
      </c>
      <c r="F382" s="104">
        <f>ROUND(SUMIFS('8月'!G:G,'8月'!O:O,C382,'8月'!K:K,"零售")/1000,0)</f>
        <v>0</v>
      </c>
      <c r="G382" s="104">
        <f t="shared" si="24"/>
        <v>0</v>
      </c>
    </row>
    <row r="383" spans="1:7">
      <c r="A383" s="103" t="str">
        <f t="shared" si="22"/>
        <v>817</v>
      </c>
      <c r="B383" s="103">
        <v>8</v>
      </c>
      <c r="C383" s="2">
        <v>17</v>
      </c>
      <c r="D383" s="104">
        <f>ROUND(SUMIFS('8月'!G:G,'8月'!O:O,C383)/1000,0)</f>
        <v>0</v>
      </c>
      <c r="E383" s="104">
        <f t="shared" si="23"/>
        <v>0</v>
      </c>
      <c r="F383" s="104">
        <f>ROUND(SUMIFS('8月'!G:G,'8月'!O:O,C383,'8月'!K:K,"零售")/1000,0)</f>
        <v>0</v>
      </c>
      <c r="G383" s="104">
        <f t="shared" si="24"/>
        <v>0</v>
      </c>
    </row>
    <row r="384" spans="1:7">
      <c r="A384" s="103" t="str">
        <f t="shared" si="22"/>
        <v>818</v>
      </c>
      <c r="B384" s="103">
        <v>8</v>
      </c>
      <c r="C384" s="2">
        <v>18</v>
      </c>
      <c r="D384" s="104">
        <f>ROUND(SUMIFS('8月'!G:G,'8月'!O:O,C384)/1000,0)</f>
        <v>0</v>
      </c>
      <c r="E384" s="104">
        <f t="shared" si="23"/>
        <v>0</v>
      </c>
      <c r="F384" s="104">
        <f>ROUND(SUMIFS('8月'!G:G,'8月'!O:O,C384,'8月'!K:K,"零售")/1000,0)</f>
        <v>0</v>
      </c>
      <c r="G384" s="104">
        <f t="shared" si="24"/>
        <v>0</v>
      </c>
    </row>
    <row r="385" spans="1:7">
      <c r="A385" s="103" t="str">
        <f t="shared" si="22"/>
        <v>819</v>
      </c>
      <c r="B385" s="103">
        <v>8</v>
      </c>
      <c r="C385" s="2">
        <v>19</v>
      </c>
      <c r="D385" s="104">
        <f>ROUND(SUMIFS('8月'!G:G,'8月'!O:O,C385)/1000,0)</f>
        <v>0</v>
      </c>
      <c r="E385" s="104">
        <f t="shared" si="23"/>
        <v>0</v>
      </c>
      <c r="F385" s="104">
        <f>ROUND(SUMIFS('8月'!G:G,'8月'!O:O,C385,'8月'!K:K,"零售")/1000,0)</f>
        <v>0</v>
      </c>
      <c r="G385" s="104">
        <f t="shared" si="24"/>
        <v>0</v>
      </c>
    </row>
    <row r="386" spans="1:7">
      <c r="A386" s="103" t="str">
        <f t="shared" si="22"/>
        <v>820</v>
      </c>
      <c r="B386" s="103">
        <v>8</v>
      </c>
      <c r="C386" s="2">
        <v>20</v>
      </c>
      <c r="D386" s="104">
        <f>ROUND(SUMIFS('8月'!G:G,'8月'!O:O,C386)/1000,0)</f>
        <v>0</v>
      </c>
      <c r="E386" s="104">
        <f t="shared" si="23"/>
        <v>0</v>
      </c>
      <c r="F386" s="104">
        <f>ROUND(SUMIFS('8月'!G:G,'8月'!O:O,C386,'8月'!K:K,"零售")/1000,0)</f>
        <v>0</v>
      </c>
      <c r="G386" s="104">
        <f t="shared" si="24"/>
        <v>0</v>
      </c>
    </row>
    <row r="387" spans="1:7">
      <c r="A387" s="103" t="str">
        <f t="shared" si="22"/>
        <v>8201</v>
      </c>
      <c r="B387" s="103">
        <v>8</v>
      </c>
      <c r="C387" s="2" t="s">
        <v>125</v>
      </c>
      <c r="D387" s="104">
        <f>ROUND(SUMIFS('8月'!G:G,'8月'!P:P,C387)/1000,0)</f>
        <v>0</v>
      </c>
      <c r="E387" s="104">
        <f t="shared" si="23"/>
        <v>0</v>
      </c>
      <c r="F387" s="104">
        <f>ROUND(SUMIFS('8月'!G:G,'8月'!P:P,C387,'8月'!K:K,"零售")/1000,0)</f>
        <v>0</v>
      </c>
      <c r="G387" s="104">
        <f t="shared" si="24"/>
        <v>0</v>
      </c>
    </row>
    <row r="388" spans="1:7">
      <c r="A388" s="103" t="str">
        <f t="shared" si="22"/>
        <v>821</v>
      </c>
      <c r="B388" s="103">
        <v>8</v>
      </c>
      <c r="C388" s="2">
        <v>21</v>
      </c>
      <c r="D388" s="104">
        <f>ROUND(SUMIFS('8月'!G:G,'8月'!O:O,C388)/1000,0)</f>
        <v>0</v>
      </c>
      <c r="E388" s="104">
        <f t="shared" si="23"/>
        <v>0</v>
      </c>
      <c r="F388" s="104">
        <f>ROUND(SUMIFS('8月'!G:G,'8月'!O:O,C388,'8月'!K:K,"零售")/1000,0)</f>
        <v>0</v>
      </c>
      <c r="G388" s="104">
        <f t="shared" si="24"/>
        <v>0</v>
      </c>
    </row>
    <row r="389" spans="1:7">
      <c r="A389" s="103" t="str">
        <f t="shared" si="22"/>
        <v>822</v>
      </c>
      <c r="B389" s="103">
        <v>8</v>
      </c>
      <c r="C389" s="2">
        <v>22</v>
      </c>
      <c r="D389" s="104">
        <f>ROUND(SUMIFS('8月'!G:G,'8月'!O:O,C389)/1000,0)</f>
        <v>0</v>
      </c>
      <c r="E389" s="104">
        <f t="shared" si="23"/>
        <v>0</v>
      </c>
      <c r="F389" s="104">
        <f>ROUND(SUMIFS('8月'!G:G,'8月'!O:O,C389,'8月'!K:K,"零售")/1000,0)</f>
        <v>0</v>
      </c>
      <c r="G389" s="104">
        <f t="shared" si="24"/>
        <v>0</v>
      </c>
    </row>
    <row r="390" spans="1:7">
      <c r="A390" s="103" t="str">
        <f t="shared" si="22"/>
        <v>823</v>
      </c>
      <c r="B390" s="103">
        <v>8</v>
      </c>
      <c r="C390" s="2">
        <v>23</v>
      </c>
      <c r="D390" s="104">
        <f>ROUND(SUMIFS('8月'!G:G,'8月'!O:O,C390)/1000,0)</f>
        <v>0</v>
      </c>
      <c r="E390" s="104">
        <f t="shared" si="23"/>
        <v>0</v>
      </c>
      <c r="F390" s="104">
        <f>ROUND(SUMIFS('8月'!G:G,'8月'!O:O,C390,'8月'!K:K,"零售")/1000,0)</f>
        <v>0</v>
      </c>
      <c r="G390" s="104">
        <f t="shared" si="24"/>
        <v>0</v>
      </c>
    </row>
    <row r="391" spans="1:7">
      <c r="A391" s="103" t="str">
        <f t="shared" si="22"/>
        <v>8231</v>
      </c>
      <c r="B391" s="103">
        <v>8</v>
      </c>
      <c r="C391" s="2" t="s">
        <v>130</v>
      </c>
      <c r="D391" s="104">
        <f>ROUND(SUMIFS('8月'!G:G,'8月'!P:P,C391)/1000,0)</f>
        <v>0</v>
      </c>
      <c r="E391" s="104">
        <f t="shared" si="23"/>
        <v>0</v>
      </c>
      <c r="F391" s="104">
        <f>ROUND(SUMIFS('8月'!G:G,'8月'!P:P,C391,'8月'!K:K,"零售")/1000,0)</f>
        <v>0</v>
      </c>
      <c r="G391" s="104">
        <f t="shared" si="24"/>
        <v>0</v>
      </c>
    </row>
    <row r="392" spans="1:7">
      <c r="A392" s="103" t="str">
        <f t="shared" si="22"/>
        <v>824</v>
      </c>
      <c r="B392" s="103">
        <v>8</v>
      </c>
      <c r="C392" s="2">
        <v>24</v>
      </c>
      <c r="D392" s="104">
        <f>ROUND(SUMIFS('8月'!G:G,'8月'!O:O,C392)/1000,0)</f>
        <v>0</v>
      </c>
      <c r="E392" s="104">
        <f t="shared" si="23"/>
        <v>0</v>
      </c>
      <c r="F392" s="104">
        <f>ROUND(SUMIFS('8月'!G:G,'8月'!O:O,C392,'8月'!K:K,"零售")/1000,0)</f>
        <v>0</v>
      </c>
      <c r="G392" s="104">
        <f t="shared" si="24"/>
        <v>0</v>
      </c>
    </row>
    <row r="393" spans="1:7">
      <c r="A393" s="103" t="str">
        <f t="shared" si="22"/>
        <v>8241</v>
      </c>
      <c r="B393" s="103">
        <v>8</v>
      </c>
      <c r="C393" s="2" t="s">
        <v>133</v>
      </c>
      <c r="D393" s="104">
        <f>ROUND(SUMIFS('8月'!G:G,'8月'!P:P,C393)/1000,0)</f>
        <v>0</v>
      </c>
      <c r="E393" s="104">
        <f t="shared" si="23"/>
        <v>0</v>
      </c>
      <c r="F393" s="104">
        <f>ROUND(SUMIFS('8月'!G:G,'8月'!P:P,C393,'8月'!K:K,"零售")/1000,0)</f>
        <v>0</v>
      </c>
      <c r="G393" s="104">
        <f t="shared" si="24"/>
        <v>0</v>
      </c>
    </row>
    <row r="394" spans="1:7">
      <c r="A394" s="103" t="str">
        <f t="shared" si="22"/>
        <v>8242</v>
      </c>
      <c r="B394" s="103">
        <v>8</v>
      </c>
      <c r="C394" s="2" t="s">
        <v>135</v>
      </c>
      <c r="D394" s="104">
        <f>ROUND(SUMIFS('8月'!G:G,'8月'!P:P,C394)/1000,0)</f>
        <v>0</v>
      </c>
      <c r="E394" s="104">
        <f t="shared" si="23"/>
        <v>0</v>
      </c>
      <c r="F394" s="104">
        <f>ROUND(SUMIFS('8月'!G:G,'8月'!P:P,C394,'8月'!K:K,"零售")/1000,0)</f>
        <v>0</v>
      </c>
      <c r="G394" s="104">
        <f t="shared" si="24"/>
        <v>0</v>
      </c>
    </row>
    <row r="395" spans="1:7">
      <c r="A395" s="103" t="str">
        <f t="shared" si="22"/>
        <v>8243</v>
      </c>
      <c r="B395" s="103">
        <v>8</v>
      </c>
      <c r="C395" s="2" t="s">
        <v>137</v>
      </c>
      <c r="D395" s="104">
        <f>ROUND(SUMIFS('8月'!G:G,'8月'!P:P,C395)/1000,0)</f>
        <v>0</v>
      </c>
      <c r="E395" s="104">
        <f t="shared" si="23"/>
        <v>0</v>
      </c>
      <c r="F395" s="104">
        <f>ROUND(SUMIFS('8月'!G:G,'8月'!P:P,C395,'8月'!K:K,"零售")/1000,0)</f>
        <v>0</v>
      </c>
      <c r="G395" s="104">
        <f t="shared" si="24"/>
        <v>0</v>
      </c>
    </row>
    <row r="396" spans="1:7">
      <c r="A396" s="103" t="str">
        <f t="shared" si="22"/>
        <v>825</v>
      </c>
      <c r="B396" s="103">
        <v>8</v>
      </c>
      <c r="C396" s="2">
        <v>25</v>
      </c>
      <c r="D396" s="104">
        <f>ROUND(SUMIFS('8月'!G:G,'8月'!O:O,C396)/1000,0)</f>
        <v>0</v>
      </c>
      <c r="E396" s="104">
        <f t="shared" si="23"/>
        <v>0</v>
      </c>
      <c r="F396" s="104">
        <f>ROUND(SUMIFS('8月'!G:G,'8月'!O:O,C396,'8月'!K:K,"零售")/1000,0)</f>
        <v>0</v>
      </c>
      <c r="G396" s="104">
        <f t="shared" si="24"/>
        <v>0</v>
      </c>
    </row>
    <row r="397" spans="1:7">
      <c r="A397" s="103" t="str">
        <f t="shared" si="22"/>
        <v>826</v>
      </c>
      <c r="B397" s="103">
        <v>8</v>
      </c>
      <c r="C397" s="2">
        <v>26</v>
      </c>
      <c r="D397" s="104">
        <f>ROUND(SUMIFS('8月'!G:G,'8月'!O:O,C397)/1000,0)</f>
        <v>0</v>
      </c>
      <c r="E397" s="104">
        <f t="shared" si="23"/>
        <v>0</v>
      </c>
      <c r="F397" s="104">
        <f>ROUND(SUMIFS('8月'!G:G,'8月'!O:O,C397,'8月'!K:K,"零售")/1000,0)</f>
        <v>0</v>
      </c>
      <c r="G397" s="104">
        <f t="shared" si="24"/>
        <v>0</v>
      </c>
    </row>
    <row r="398" spans="1:7">
      <c r="A398" s="103" t="str">
        <f t="shared" si="22"/>
        <v>827</v>
      </c>
      <c r="B398" s="103">
        <v>8</v>
      </c>
      <c r="C398" s="2">
        <v>27</v>
      </c>
      <c r="D398" s="104">
        <f>ROUND(SUMIFS('8月'!G:G,'8月'!O:O,C398)/1000,0)</f>
        <v>0</v>
      </c>
      <c r="E398" s="104">
        <f t="shared" si="23"/>
        <v>0</v>
      </c>
      <c r="F398" s="104">
        <f>ROUND(SUMIFS('8月'!G:G,'8月'!O:O,C398,'8月'!K:K,"零售")/1000,0)</f>
        <v>0</v>
      </c>
      <c r="G398" s="104">
        <f t="shared" si="24"/>
        <v>0</v>
      </c>
    </row>
    <row r="399" spans="1:7">
      <c r="A399" s="103" t="str">
        <f t="shared" si="22"/>
        <v>901</v>
      </c>
      <c r="B399" s="103">
        <v>9</v>
      </c>
      <c r="C399" s="163" t="s">
        <v>52</v>
      </c>
      <c r="D399" s="104">
        <f>ROUND(SUMIFS('9月'!G:G,'9月'!O:O,C399)/1000,0)</f>
        <v>0</v>
      </c>
      <c r="E399" s="104">
        <f t="shared" si="23"/>
        <v>0</v>
      </c>
      <c r="F399" s="104">
        <f>ROUND(SUMIFS('9月'!G:G,'9月'!O:O,C399,'9月'!K:K,"零售")/1000,0)</f>
        <v>0</v>
      </c>
      <c r="G399" s="104">
        <f t="shared" si="24"/>
        <v>0</v>
      </c>
    </row>
    <row r="400" spans="1:7">
      <c r="A400" s="103" t="str">
        <f t="shared" ref="A400:A463" si="25">CONCATENATE(B400,C400)</f>
        <v>9011</v>
      </c>
      <c r="B400" s="103">
        <v>9</v>
      </c>
      <c r="C400" s="2" t="s">
        <v>73</v>
      </c>
      <c r="D400" s="104">
        <f>ROUND(SUMIFS('9月'!G:G,'9月'!P:P,C400)/1000,0)</f>
        <v>0</v>
      </c>
      <c r="E400" s="104">
        <f t="shared" si="23"/>
        <v>0</v>
      </c>
      <c r="F400" s="104">
        <f>ROUND(SUMIFS('9月'!G:G,'9月'!P:P,C400,'9月'!K:K,"零售")/1000,0)</f>
        <v>0</v>
      </c>
      <c r="G400" s="104">
        <f t="shared" si="24"/>
        <v>0</v>
      </c>
    </row>
    <row r="401" spans="1:7">
      <c r="A401" s="103" t="str">
        <f t="shared" si="25"/>
        <v>9012</v>
      </c>
      <c r="B401" s="103">
        <v>9</v>
      </c>
      <c r="C401" s="110" t="s">
        <v>75</v>
      </c>
      <c r="D401" s="104">
        <f>ROUND(SUMIFS('9月'!G:G,'9月'!P:P,C401)/1000,0)</f>
        <v>0</v>
      </c>
      <c r="E401" s="104">
        <f t="shared" si="23"/>
        <v>0</v>
      </c>
      <c r="F401" s="104">
        <f>ROUND(SUMIFS('9月'!G:G,'9月'!P:P,C401,'9月'!K:K,"零售")/1000,0)</f>
        <v>0</v>
      </c>
      <c r="G401" s="104">
        <f t="shared" si="24"/>
        <v>0</v>
      </c>
    </row>
    <row r="402" spans="1:7">
      <c r="A402" s="103" t="str">
        <f t="shared" si="25"/>
        <v>9013</v>
      </c>
      <c r="B402" s="103">
        <v>9</v>
      </c>
      <c r="C402" s="2" t="s">
        <v>77</v>
      </c>
      <c r="D402" s="104">
        <f>ROUND(SUMIFS('9月'!G:G,'9月'!P:P,C402)/1000,0)</f>
        <v>0</v>
      </c>
      <c r="E402" s="104">
        <f t="shared" si="23"/>
        <v>0</v>
      </c>
      <c r="F402" s="104">
        <f>ROUND(SUMIFS('9月'!G:G,'9月'!P:P,C402,'9月'!K:K,"零售")/1000,0)</f>
        <v>0</v>
      </c>
      <c r="G402" s="104">
        <f t="shared" si="24"/>
        <v>0</v>
      </c>
    </row>
    <row r="403" spans="1:7">
      <c r="A403" s="103" t="str">
        <f t="shared" si="25"/>
        <v>9014</v>
      </c>
      <c r="B403" s="103">
        <v>9</v>
      </c>
      <c r="C403" s="2" t="s">
        <v>79</v>
      </c>
      <c r="D403" s="104">
        <f>ROUND(SUMIFS('9月'!G:G,'9月'!P:P,C403)/1000,0)</f>
        <v>0</v>
      </c>
      <c r="E403" s="104">
        <f t="shared" si="23"/>
        <v>0</v>
      </c>
      <c r="F403" s="104">
        <f>ROUND(SUMIFS('9月'!G:G,'9月'!P:P,C403,'9月'!K:K,"零售")/1000,0)</f>
        <v>0</v>
      </c>
      <c r="G403" s="104">
        <f t="shared" si="24"/>
        <v>0</v>
      </c>
    </row>
    <row r="404" spans="1:7">
      <c r="A404" s="103" t="str">
        <f t="shared" si="25"/>
        <v>9015</v>
      </c>
      <c r="B404" s="103">
        <v>9</v>
      </c>
      <c r="C404" s="2" t="s">
        <v>81</v>
      </c>
      <c r="D404" s="104">
        <f>ROUND(SUMIFS('9月'!G:G,'9月'!P:P,C404)/1000,0)</f>
        <v>0</v>
      </c>
      <c r="E404" s="104">
        <f t="shared" si="23"/>
        <v>0</v>
      </c>
      <c r="F404" s="104">
        <f>ROUND(SUMIFS('9月'!G:G,'9月'!P:P,C404,'9月'!K:K,"零售")/1000,0)</f>
        <v>0</v>
      </c>
      <c r="G404" s="104">
        <f t="shared" si="24"/>
        <v>0</v>
      </c>
    </row>
    <row r="405" spans="1:7">
      <c r="A405" s="103" t="str">
        <f t="shared" si="25"/>
        <v>902</v>
      </c>
      <c r="B405" s="103">
        <v>9</v>
      </c>
      <c r="C405" s="163" t="s">
        <v>54</v>
      </c>
      <c r="D405" s="104">
        <f>ROUND(SUMIFS('9月'!G:G,'9月'!O:O,C405)/1000,0)</f>
        <v>0</v>
      </c>
      <c r="E405" s="104">
        <f t="shared" si="23"/>
        <v>0</v>
      </c>
      <c r="F405" s="104">
        <f>ROUND(SUMIFS('9月'!G:G,'9月'!O:O,C405,'9月'!K:K,"零售")/1000,0)</f>
        <v>0</v>
      </c>
      <c r="G405" s="104">
        <f t="shared" si="24"/>
        <v>0</v>
      </c>
    </row>
    <row r="406" spans="1:7">
      <c r="A406" s="103" t="str">
        <f t="shared" si="25"/>
        <v>903</v>
      </c>
      <c r="B406" s="103">
        <v>9</v>
      </c>
      <c r="C406" s="163" t="s">
        <v>56</v>
      </c>
      <c r="D406" s="104">
        <f>ROUND(SUMIFS('9月'!G:G,'9月'!O:O,C406)/1000,0)</f>
        <v>0</v>
      </c>
      <c r="E406" s="104">
        <f t="shared" si="23"/>
        <v>0</v>
      </c>
      <c r="F406" s="104">
        <f>ROUND(SUMIFS('9月'!G:G,'9月'!O:O,C406,'9月'!K:K,"零售")/1000,0)</f>
        <v>0</v>
      </c>
      <c r="G406" s="104">
        <f t="shared" si="24"/>
        <v>0</v>
      </c>
    </row>
    <row r="407" spans="1:7">
      <c r="A407" s="103" t="str">
        <f t="shared" si="25"/>
        <v>904</v>
      </c>
      <c r="B407" s="103">
        <v>9</v>
      </c>
      <c r="C407" s="163" t="s">
        <v>58</v>
      </c>
      <c r="D407" s="104">
        <f>ROUND(SUMIFS('9月'!G:G,'9月'!O:O,C407)/1000,0)</f>
        <v>0</v>
      </c>
      <c r="E407" s="104">
        <f t="shared" si="23"/>
        <v>0</v>
      </c>
      <c r="F407" s="104">
        <f>ROUND(SUMIFS('9月'!G:G,'9月'!O:O,C407,'9月'!K:K,"零售")/1000,0)</f>
        <v>0</v>
      </c>
      <c r="G407" s="104">
        <f t="shared" si="24"/>
        <v>0</v>
      </c>
    </row>
    <row r="408" spans="1:7">
      <c r="A408" s="103" t="str">
        <f t="shared" si="25"/>
        <v>9041</v>
      </c>
      <c r="B408" s="103">
        <v>9</v>
      </c>
      <c r="C408" s="2" t="s">
        <v>86</v>
      </c>
      <c r="D408" s="104">
        <f>ROUND(SUMIFS('9月'!G:G,'9月'!P:P,C408)/1000,0)</f>
        <v>0</v>
      </c>
      <c r="E408" s="104">
        <f t="shared" si="23"/>
        <v>0</v>
      </c>
      <c r="F408" s="104">
        <f>ROUND(SUMIFS('9月'!G:G,'9月'!P:P,C408,'9月'!K:K,"零售")/1000,0)</f>
        <v>0</v>
      </c>
      <c r="G408" s="104">
        <f t="shared" si="24"/>
        <v>0</v>
      </c>
    </row>
    <row r="409" spans="1:7">
      <c r="A409" s="103" t="str">
        <f t="shared" si="25"/>
        <v>9042</v>
      </c>
      <c r="B409" s="103">
        <v>9</v>
      </c>
      <c r="C409" s="2" t="s">
        <v>88</v>
      </c>
      <c r="D409" s="104">
        <f>ROUND(SUMIFS('9月'!G:G,'9月'!P:P,C409)/1000,0)</f>
        <v>0</v>
      </c>
      <c r="E409" s="104">
        <f t="shared" si="23"/>
        <v>0</v>
      </c>
      <c r="F409" s="104">
        <f>ROUND(SUMIFS('9月'!G:G,'9月'!P:P,C409,'9月'!K:K,"零售")/1000,0)</f>
        <v>0</v>
      </c>
      <c r="G409" s="104">
        <f t="shared" si="24"/>
        <v>0</v>
      </c>
    </row>
    <row r="410" spans="1:7">
      <c r="A410" s="103" t="str">
        <f t="shared" si="25"/>
        <v>9043</v>
      </c>
      <c r="B410" s="103">
        <v>9</v>
      </c>
      <c r="C410" s="2" t="s">
        <v>90</v>
      </c>
      <c r="D410" s="104">
        <f>ROUND(SUMIFS('9月'!G:G,'9月'!P:P,C410)/1000,0)</f>
        <v>0</v>
      </c>
      <c r="E410" s="104">
        <f t="shared" si="23"/>
        <v>0</v>
      </c>
      <c r="F410" s="104">
        <f>ROUND(SUMIFS('9月'!G:G,'9月'!P:P,C410,'9月'!K:K,"零售")/1000,0)</f>
        <v>0</v>
      </c>
      <c r="G410" s="104">
        <f t="shared" si="24"/>
        <v>0</v>
      </c>
    </row>
    <row r="411" spans="1:7">
      <c r="A411" s="103" t="str">
        <f t="shared" si="25"/>
        <v>905</v>
      </c>
      <c r="B411" s="103">
        <v>9</v>
      </c>
      <c r="C411" s="163" t="s">
        <v>60</v>
      </c>
      <c r="D411" s="104">
        <f>ROUND(SUMIFS('9月'!G:G,'9月'!O:O,C411)/1000,0)</f>
        <v>0</v>
      </c>
      <c r="E411" s="104">
        <f t="shared" si="23"/>
        <v>0</v>
      </c>
      <c r="F411" s="104">
        <f>ROUND(SUMIFS('9月'!G:G,'9月'!O:O,C411,'9月'!K:K,"零售")/1000,0)</f>
        <v>0</v>
      </c>
      <c r="G411" s="104">
        <f t="shared" si="24"/>
        <v>0</v>
      </c>
    </row>
    <row r="412" spans="1:7">
      <c r="A412" s="103" t="str">
        <f t="shared" si="25"/>
        <v>906</v>
      </c>
      <c r="B412" s="103">
        <v>9</v>
      </c>
      <c r="C412" s="163" t="s">
        <v>62</v>
      </c>
      <c r="D412" s="104">
        <f>ROUND(SUMIFS('9月'!G:G,'9月'!O:O,C412)/1000,0)</f>
        <v>0</v>
      </c>
      <c r="E412" s="104">
        <f t="shared" si="23"/>
        <v>0</v>
      </c>
      <c r="F412" s="104">
        <f>ROUND(SUMIFS('9月'!G:G,'9月'!O:O,C412,'9月'!K:K,"零售")/1000,0)</f>
        <v>0</v>
      </c>
      <c r="G412" s="104">
        <f t="shared" si="24"/>
        <v>0</v>
      </c>
    </row>
    <row r="413" spans="1:7">
      <c r="A413" s="103" t="str">
        <f t="shared" si="25"/>
        <v>907</v>
      </c>
      <c r="B413" s="103">
        <v>9</v>
      </c>
      <c r="C413" s="163" t="s">
        <v>94</v>
      </c>
      <c r="D413" s="104">
        <f>ROUND(SUMIFS('9月'!G:G,'9月'!O:O,C413)/1000,0)</f>
        <v>0</v>
      </c>
      <c r="E413" s="104">
        <f t="shared" si="23"/>
        <v>0</v>
      </c>
      <c r="F413" s="104">
        <f>ROUND(SUMIFS('9月'!G:G,'9月'!O:O,C413,'9月'!K:K,"零售")/1000,0)</f>
        <v>0</v>
      </c>
      <c r="G413" s="104">
        <f t="shared" si="24"/>
        <v>0</v>
      </c>
    </row>
    <row r="414" spans="1:7">
      <c r="A414" s="103" t="str">
        <f t="shared" si="25"/>
        <v>9071</v>
      </c>
      <c r="B414" s="103">
        <v>9</v>
      </c>
      <c r="C414" s="2" t="s">
        <v>96</v>
      </c>
      <c r="D414" s="104">
        <f>ROUND(SUMIFS('9月'!G:G,'9月'!P:P,C414)/1000,0)</f>
        <v>0</v>
      </c>
      <c r="E414" s="104">
        <f t="shared" si="23"/>
        <v>0</v>
      </c>
      <c r="F414" s="104">
        <f>ROUND(SUMIFS('9月'!G:G,'9月'!P:P,C414,'9月'!K:K,"零售")/1000,0)</f>
        <v>0</v>
      </c>
      <c r="G414" s="104">
        <f t="shared" si="24"/>
        <v>0</v>
      </c>
    </row>
    <row r="415" spans="1:7">
      <c r="A415" s="103" t="str">
        <f t="shared" si="25"/>
        <v>908</v>
      </c>
      <c r="B415" s="103">
        <v>9</v>
      </c>
      <c r="C415" s="163" t="s">
        <v>98</v>
      </c>
      <c r="D415" s="104">
        <f>ROUND(SUMIFS('9月'!G:G,'9月'!O:O,C415)/1000,0)</f>
        <v>0</v>
      </c>
      <c r="E415" s="104">
        <f t="shared" si="23"/>
        <v>0</v>
      </c>
      <c r="F415" s="104">
        <f>ROUND(SUMIFS('9月'!G:G,'9月'!O:O,C415,'9月'!K:K,"零售")/1000,0)</f>
        <v>0</v>
      </c>
      <c r="G415" s="104">
        <f t="shared" si="24"/>
        <v>0</v>
      </c>
    </row>
    <row r="416" spans="1:7">
      <c r="A416" s="103" t="str">
        <f t="shared" si="25"/>
        <v>909</v>
      </c>
      <c r="B416" s="103">
        <v>9</v>
      </c>
      <c r="C416" s="163" t="s">
        <v>100</v>
      </c>
      <c r="D416" s="104">
        <f>ROUND(SUMIFS('9月'!G:G,'9月'!O:O,C416)/1000,0)</f>
        <v>0</v>
      </c>
      <c r="E416" s="104">
        <f t="shared" si="23"/>
        <v>0</v>
      </c>
      <c r="F416" s="104">
        <f>ROUND(SUMIFS('9月'!G:G,'9月'!O:O,C416,'9月'!K:K,"零售")/1000,0)</f>
        <v>0</v>
      </c>
      <c r="G416" s="104">
        <f t="shared" si="24"/>
        <v>0</v>
      </c>
    </row>
    <row r="417" spans="1:7">
      <c r="A417" s="103" t="str">
        <f t="shared" si="25"/>
        <v>9091</v>
      </c>
      <c r="B417" s="103">
        <v>9</v>
      </c>
      <c r="C417" s="2" t="s">
        <v>102</v>
      </c>
      <c r="D417" s="104">
        <f>ROUND(SUMIFS('9月'!G:G,'9月'!P:P,C417)/1000,0)</f>
        <v>0</v>
      </c>
      <c r="E417" s="104">
        <f t="shared" si="23"/>
        <v>0</v>
      </c>
      <c r="F417" s="104">
        <f>ROUND(SUMIFS('9月'!G:G,'9月'!P:P,C417,'9月'!K:K,"零售")/1000,0)</f>
        <v>0</v>
      </c>
      <c r="G417" s="104">
        <f t="shared" si="24"/>
        <v>0</v>
      </c>
    </row>
    <row r="418" spans="1:7">
      <c r="A418" s="103" t="str">
        <f t="shared" si="25"/>
        <v>910</v>
      </c>
      <c r="B418" s="103">
        <v>9</v>
      </c>
      <c r="C418" s="2">
        <v>10</v>
      </c>
      <c r="D418" s="104">
        <f>ROUND(SUMIFS('9月'!G:G,'9月'!O:O,C418)/1000,0)</f>
        <v>0</v>
      </c>
      <c r="E418" s="104">
        <f t="shared" si="23"/>
        <v>0</v>
      </c>
      <c r="F418" s="104">
        <f>ROUND(SUMIFS('9月'!G:G,'9月'!O:O,C418,'9月'!K:K,"零售")/1000,0)</f>
        <v>0</v>
      </c>
      <c r="G418" s="104">
        <f t="shared" si="24"/>
        <v>0</v>
      </c>
    </row>
    <row r="419" spans="1:7">
      <c r="A419" s="103" t="str">
        <f t="shared" si="25"/>
        <v>911</v>
      </c>
      <c r="B419" s="103">
        <v>9</v>
      </c>
      <c r="C419" s="2">
        <v>11</v>
      </c>
      <c r="D419" s="104">
        <f>ROUND(SUMIFS('9月'!G:G,'9月'!O:O,C419)/1000,0)</f>
        <v>0</v>
      </c>
      <c r="E419" s="104">
        <f t="shared" si="23"/>
        <v>0</v>
      </c>
      <c r="F419" s="104">
        <f>ROUND(SUMIFS('9月'!G:G,'9月'!O:O,C419,'9月'!K:K,"零售")/1000,0)</f>
        <v>0</v>
      </c>
      <c r="G419" s="104">
        <f t="shared" si="24"/>
        <v>0</v>
      </c>
    </row>
    <row r="420" spans="1:7">
      <c r="A420" s="103" t="str">
        <f t="shared" si="25"/>
        <v>912</v>
      </c>
      <c r="B420" s="103">
        <v>9</v>
      </c>
      <c r="C420" s="2">
        <v>12</v>
      </c>
      <c r="D420" s="104">
        <f>ROUND(SUMIFS('9月'!G:G,'9月'!O:O,C420)/1000,0)</f>
        <v>0</v>
      </c>
      <c r="E420" s="104">
        <f t="shared" si="23"/>
        <v>0</v>
      </c>
      <c r="F420" s="104">
        <f>ROUND(SUMIFS('9月'!G:G,'9月'!O:O,C420,'9月'!K:K,"零售")/1000,0)</f>
        <v>0</v>
      </c>
      <c r="G420" s="104">
        <f t="shared" si="24"/>
        <v>0</v>
      </c>
    </row>
    <row r="421" spans="1:7">
      <c r="A421" s="103" t="str">
        <f t="shared" si="25"/>
        <v>9121</v>
      </c>
      <c r="B421" s="103">
        <v>9</v>
      </c>
      <c r="C421" s="2">
        <v>121</v>
      </c>
      <c r="D421" s="104">
        <f>ROUND(SUMIFS('9月'!G:G,'9月'!P:P,C421)/1000,0)</f>
        <v>0</v>
      </c>
      <c r="E421" s="104">
        <f t="shared" si="23"/>
        <v>0</v>
      </c>
      <c r="F421" s="104">
        <f>ROUND(SUMIFS('9月'!G:G,'9月'!P:P,C421,'9月'!K:K,"零售")/1000,0)</f>
        <v>0</v>
      </c>
      <c r="G421" s="104">
        <f t="shared" si="24"/>
        <v>0</v>
      </c>
    </row>
    <row r="422" spans="1:7">
      <c r="A422" s="103" t="str">
        <f t="shared" si="25"/>
        <v>9122</v>
      </c>
      <c r="B422" s="103">
        <v>9</v>
      </c>
      <c r="C422" s="2" t="s">
        <v>108</v>
      </c>
      <c r="D422" s="104">
        <f>ROUND(SUMIFS('9月'!G:G,'9月'!P:P,C422)/1000,0)</f>
        <v>0</v>
      </c>
      <c r="E422" s="104">
        <f t="shared" si="23"/>
        <v>0</v>
      </c>
      <c r="F422" s="104">
        <f>ROUND(SUMIFS('9月'!G:G,'9月'!P:P,C422,'9月'!K:K,"零售")/1000,0)</f>
        <v>0</v>
      </c>
      <c r="G422" s="104">
        <f t="shared" si="24"/>
        <v>0</v>
      </c>
    </row>
    <row r="423" spans="1:7">
      <c r="A423" s="103" t="str">
        <f t="shared" si="25"/>
        <v>913</v>
      </c>
      <c r="B423" s="103">
        <v>9</v>
      </c>
      <c r="C423" s="2">
        <v>13</v>
      </c>
      <c r="D423" s="104">
        <f>ROUND(SUMIFS('9月'!G:G,'9月'!O:O,C423)/1000,0)</f>
        <v>0</v>
      </c>
      <c r="E423" s="104">
        <f t="shared" si="23"/>
        <v>0</v>
      </c>
      <c r="F423" s="104">
        <f>ROUND(SUMIFS('9月'!G:G,'9月'!O:O,C423,'9月'!K:K,"零售")/1000,0)</f>
        <v>0</v>
      </c>
      <c r="G423" s="104">
        <f t="shared" si="24"/>
        <v>0</v>
      </c>
    </row>
    <row r="424" spans="1:7">
      <c r="A424" s="103" t="str">
        <f t="shared" si="25"/>
        <v>9131</v>
      </c>
      <c r="B424" s="103">
        <v>9</v>
      </c>
      <c r="C424" s="2" t="s">
        <v>111</v>
      </c>
      <c r="D424" s="104">
        <f>ROUND(SUMIFS('9月'!G:G,'9月'!P:P,C424)/1000,0)</f>
        <v>0</v>
      </c>
      <c r="E424" s="104">
        <f t="shared" si="23"/>
        <v>0</v>
      </c>
      <c r="F424" s="104">
        <f>ROUND(SUMIFS('9月'!G:G,'9月'!P:P,C424,'9月'!K:K,"零售")/1000,0)</f>
        <v>0</v>
      </c>
      <c r="G424" s="104">
        <f t="shared" si="24"/>
        <v>0</v>
      </c>
    </row>
    <row r="425" spans="1:7">
      <c r="A425" s="103" t="str">
        <f t="shared" si="25"/>
        <v>9132</v>
      </c>
      <c r="B425" s="103">
        <v>9</v>
      </c>
      <c r="C425" s="2" t="s">
        <v>113</v>
      </c>
      <c r="D425" s="104">
        <f>ROUND(SUMIFS('9月'!G:G,'9月'!P:P,C425)/1000,0)</f>
        <v>0</v>
      </c>
      <c r="E425" s="104">
        <f t="shared" si="23"/>
        <v>0</v>
      </c>
      <c r="F425" s="104">
        <f>ROUND(SUMIFS('9月'!G:G,'9月'!P:P,C425,'9月'!K:K,"零售")/1000,0)</f>
        <v>0</v>
      </c>
      <c r="G425" s="104">
        <f t="shared" si="24"/>
        <v>0</v>
      </c>
    </row>
    <row r="426" spans="1:7">
      <c r="A426" s="103" t="str">
        <f t="shared" si="25"/>
        <v>914</v>
      </c>
      <c r="B426" s="103">
        <v>9</v>
      </c>
      <c r="C426" s="2">
        <v>14</v>
      </c>
      <c r="D426" s="104">
        <f>ROUND(SUMIFS('9月'!G:G,'9月'!O:O,C426)/1000,0)</f>
        <v>0</v>
      </c>
      <c r="E426" s="104">
        <f t="shared" si="23"/>
        <v>0</v>
      </c>
      <c r="F426" s="104">
        <f>ROUND(SUMIFS('9月'!G:G,'9月'!O:O,C426,'9月'!K:K,"零售")/1000,0)</f>
        <v>0</v>
      </c>
      <c r="G426" s="104">
        <f t="shared" si="24"/>
        <v>0</v>
      </c>
    </row>
    <row r="427" spans="1:7">
      <c r="A427" s="103" t="str">
        <f t="shared" si="25"/>
        <v>9141</v>
      </c>
      <c r="B427" s="103">
        <v>9</v>
      </c>
      <c r="C427" s="2" t="s">
        <v>116</v>
      </c>
      <c r="D427" s="104">
        <f>ROUND(SUMIFS('9月'!G:G,'9月'!P:P,C427)/1000,0)</f>
        <v>0</v>
      </c>
      <c r="E427" s="104">
        <f t="shared" si="23"/>
        <v>0</v>
      </c>
      <c r="F427" s="104">
        <f>ROUND(SUMIFS('9月'!G:G,'9月'!P:P,C427,'9月'!K:K,"零售")/1000,0)</f>
        <v>0</v>
      </c>
      <c r="G427" s="104">
        <f t="shared" si="24"/>
        <v>0</v>
      </c>
    </row>
    <row r="428" spans="1:7">
      <c r="A428" s="103" t="str">
        <f t="shared" si="25"/>
        <v>915</v>
      </c>
      <c r="B428" s="103">
        <v>9</v>
      </c>
      <c r="C428" s="2">
        <v>15</v>
      </c>
      <c r="D428" s="104">
        <f>ROUND(SUMIFS('9月'!G:G,'9月'!O:O,C428)/1000,0)</f>
        <v>0</v>
      </c>
      <c r="E428" s="104">
        <f t="shared" si="23"/>
        <v>0</v>
      </c>
      <c r="F428" s="104">
        <f>ROUND(SUMIFS('9月'!G:G,'9月'!O:O,C428,'9月'!K:K,"零售")/1000,0)</f>
        <v>0</v>
      </c>
      <c r="G428" s="104">
        <f t="shared" si="24"/>
        <v>0</v>
      </c>
    </row>
    <row r="429" spans="1:7">
      <c r="A429" s="103" t="str">
        <f t="shared" si="25"/>
        <v>916</v>
      </c>
      <c r="B429" s="103">
        <v>9</v>
      </c>
      <c r="C429" s="2">
        <v>16</v>
      </c>
      <c r="D429" s="104">
        <f>ROUND(SUMIFS('9月'!G:G,'9月'!P:P,C429)/1000,0)</f>
        <v>0</v>
      </c>
      <c r="E429" s="104">
        <f t="shared" si="23"/>
        <v>0</v>
      </c>
      <c r="F429" s="104">
        <f>ROUND(SUMIFS('9月'!G:G,'9月'!P:P,C429,'9月'!K:K,"零售")/1000,0)</f>
        <v>0</v>
      </c>
      <c r="G429" s="104">
        <f t="shared" si="24"/>
        <v>0</v>
      </c>
    </row>
    <row r="430" spans="1:7">
      <c r="A430" s="103" t="str">
        <f t="shared" si="25"/>
        <v>9161</v>
      </c>
      <c r="B430" s="103">
        <v>9</v>
      </c>
      <c r="C430" s="2">
        <v>161</v>
      </c>
      <c r="D430" s="104">
        <f>ROUND(SUMIFS('9月'!G:G,'9月'!O:O,C430)/1000,0)</f>
        <v>0</v>
      </c>
      <c r="E430" s="104">
        <f t="shared" si="23"/>
        <v>0</v>
      </c>
      <c r="F430" s="104">
        <f>ROUND(SUMIFS('9月'!G:G,'9月'!O:O,C430,'9月'!K:K,"零售")/1000,0)</f>
        <v>0</v>
      </c>
      <c r="G430" s="104">
        <f t="shared" si="24"/>
        <v>0</v>
      </c>
    </row>
    <row r="431" spans="1:7">
      <c r="A431" s="103" t="str">
        <f t="shared" si="25"/>
        <v>917</v>
      </c>
      <c r="B431" s="103">
        <v>9</v>
      </c>
      <c r="C431" s="2">
        <v>17</v>
      </c>
      <c r="D431" s="104">
        <f>ROUND(SUMIFS('9月'!G:G,'9月'!O:O,C431)/1000,0)</f>
        <v>0</v>
      </c>
      <c r="E431" s="104">
        <f t="shared" si="23"/>
        <v>0</v>
      </c>
      <c r="F431" s="104">
        <f>ROUND(SUMIFS('9月'!G:G,'9月'!O:O,C431,'9月'!K:K,"零售")/1000,0)</f>
        <v>0</v>
      </c>
      <c r="G431" s="104">
        <f t="shared" si="24"/>
        <v>0</v>
      </c>
    </row>
    <row r="432" spans="1:7">
      <c r="A432" s="103" t="str">
        <f t="shared" si="25"/>
        <v>918</v>
      </c>
      <c r="B432" s="103">
        <v>9</v>
      </c>
      <c r="C432" s="2">
        <v>18</v>
      </c>
      <c r="D432" s="104">
        <f>ROUND(SUMIFS('9月'!G:G,'9月'!O:O,C432)/1000,0)</f>
        <v>0</v>
      </c>
      <c r="E432" s="104">
        <f t="shared" ref="E432:E495" si="26">E384+D432</f>
        <v>0</v>
      </c>
      <c r="F432" s="104">
        <f>ROUND(SUMIFS('9月'!G:G,'9月'!O:O,C432,'9月'!K:K,"零售")/1000,0)</f>
        <v>0</v>
      </c>
      <c r="G432" s="104">
        <f t="shared" ref="G432:G495" si="27">G384+F432</f>
        <v>0</v>
      </c>
    </row>
    <row r="433" spans="1:7">
      <c r="A433" s="103" t="str">
        <f t="shared" si="25"/>
        <v>919</v>
      </c>
      <c r="B433" s="103">
        <v>9</v>
      </c>
      <c r="C433" s="2">
        <v>19</v>
      </c>
      <c r="D433" s="104">
        <f>ROUND(SUMIFS('9月'!G:G,'9月'!O:O,C433)/1000,0)</f>
        <v>0</v>
      </c>
      <c r="E433" s="104">
        <f t="shared" si="26"/>
        <v>0</v>
      </c>
      <c r="F433" s="104">
        <f>ROUND(SUMIFS('9月'!G:G,'9月'!O:O,C433,'9月'!K:K,"零售")/1000,0)</f>
        <v>0</v>
      </c>
      <c r="G433" s="104">
        <f t="shared" si="27"/>
        <v>0</v>
      </c>
    </row>
    <row r="434" spans="1:7">
      <c r="A434" s="103" t="str">
        <f t="shared" si="25"/>
        <v>920</v>
      </c>
      <c r="B434" s="103">
        <v>9</v>
      </c>
      <c r="C434" s="2">
        <v>20</v>
      </c>
      <c r="D434" s="104">
        <f>ROUND(SUMIFS('9月'!G:G,'9月'!O:O,C434)/1000,0)</f>
        <v>0</v>
      </c>
      <c r="E434" s="104">
        <f t="shared" si="26"/>
        <v>0</v>
      </c>
      <c r="F434" s="104">
        <f>ROUND(SUMIFS('9月'!G:G,'9月'!O:O,C434,'9月'!K:K,"零售")/1000,0)</f>
        <v>0</v>
      </c>
      <c r="G434" s="104">
        <f t="shared" si="27"/>
        <v>0</v>
      </c>
    </row>
    <row r="435" spans="1:7">
      <c r="A435" s="103" t="str">
        <f t="shared" si="25"/>
        <v>9201</v>
      </c>
      <c r="B435" s="103">
        <v>9</v>
      </c>
      <c r="C435" s="2" t="s">
        <v>125</v>
      </c>
      <c r="D435" s="104">
        <f>ROUND(SUMIFS('9月'!G:G,'9月'!P:P,C435)/1000,0)</f>
        <v>0</v>
      </c>
      <c r="E435" s="104">
        <f t="shared" si="26"/>
        <v>0</v>
      </c>
      <c r="F435" s="104">
        <f>ROUND(SUMIFS('9月'!G:G,'9月'!P:P,C435,'9月'!K:K,"零售")/1000,0)</f>
        <v>0</v>
      </c>
      <c r="G435" s="104">
        <f t="shared" si="27"/>
        <v>0</v>
      </c>
    </row>
    <row r="436" spans="1:7">
      <c r="A436" s="103" t="str">
        <f t="shared" si="25"/>
        <v>921</v>
      </c>
      <c r="B436" s="103">
        <v>9</v>
      </c>
      <c r="C436" s="2">
        <v>21</v>
      </c>
      <c r="D436" s="104">
        <f>ROUND(SUMIFS('9月'!G:G,'9月'!O:O,C436)/1000,0)</f>
        <v>0</v>
      </c>
      <c r="E436" s="104">
        <f t="shared" si="26"/>
        <v>0</v>
      </c>
      <c r="F436" s="104">
        <f>ROUND(SUMIFS('9月'!G:G,'9月'!O:O,C436,'9月'!K:K,"零售")/1000,0)</f>
        <v>0</v>
      </c>
      <c r="G436" s="104">
        <f t="shared" si="27"/>
        <v>0</v>
      </c>
    </row>
    <row r="437" spans="1:7">
      <c r="A437" s="103" t="str">
        <f t="shared" si="25"/>
        <v>922</v>
      </c>
      <c r="B437" s="103">
        <v>9</v>
      </c>
      <c r="C437" s="2">
        <v>22</v>
      </c>
      <c r="D437" s="104">
        <f>ROUND(SUMIFS('9月'!G:G,'9月'!O:O,C437)/1000,0)</f>
        <v>0</v>
      </c>
      <c r="E437" s="104">
        <f t="shared" si="26"/>
        <v>0</v>
      </c>
      <c r="F437" s="104">
        <f>ROUND(SUMIFS('9月'!G:G,'9月'!O:O,C437,'9月'!K:K,"零售")/1000,0)</f>
        <v>0</v>
      </c>
      <c r="G437" s="104">
        <f t="shared" si="27"/>
        <v>0</v>
      </c>
    </row>
    <row r="438" spans="1:7">
      <c r="A438" s="103" t="str">
        <f t="shared" si="25"/>
        <v>923</v>
      </c>
      <c r="B438" s="103">
        <v>9</v>
      </c>
      <c r="C438" s="2">
        <v>23</v>
      </c>
      <c r="D438" s="104">
        <f>ROUND(SUMIFS('9月'!G:G,'9月'!O:O,C438)/1000,0)</f>
        <v>0</v>
      </c>
      <c r="E438" s="104">
        <f t="shared" si="26"/>
        <v>0</v>
      </c>
      <c r="F438" s="104">
        <f>ROUND(SUMIFS('9月'!G:G,'9月'!O:O,C438,'9月'!K:K,"零售")/1000,0)</f>
        <v>0</v>
      </c>
      <c r="G438" s="104">
        <f t="shared" si="27"/>
        <v>0</v>
      </c>
    </row>
    <row r="439" spans="1:7">
      <c r="A439" s="103" t="str">
        <f t="shared" si="25"/>
        <v>9231</v>
      </c>
      <c r="B439" s="103">
        <v>9</v>
      </c>
      <c r="C439" s="2" t="s">
        <v>130</v>
      </c>
      <c r="D439" s="104">
        <f>ROUND(SUMIFS('9月'!G:G,'9月'!P:P,C439)/1000,0)</f>
        <v>0</v>
      </c>
      <c r="E439" s="104">
        <f t="shared" si="26"/>
        <v>0</v>
      </c>
      <c r="F439" s="104">
        <f>ROUND(SUMIFS('9月'!G:G,'9月'!P:P,C439,'9月'!K:K,"零售")/1000,0)</f>
        <v>0</v>
      </c>
      <c r="G439" s="104">
        <f t="shared" si="27"/>
        <v>0</v>
      </c>
    </row>
    <row r="440" spans="1:7">
      <c r="A440" s="103" t="str">
        <f t="shared" si="25"/>
        <v>924</v>
      </c>
      <c r="B440" s="103">
        <v>9</v>
      </c>
      <c r="C440" s="2">
        <v>24</v>
      </c>
      <c r="D440" s="104">
        <f>ROUND(SUMIFS('9月'!G:G,'9月'!O:O,C440)/1000,0)</f>
        <v>0</v>
      </c>
      <c r="E440" s="104">
        <f t="shared" si="26"/>
        <v>0</v>
      </c>
      <c r="F440" s="104">
        <f>ROUND(SUMIFS('9月'!G:G,'9月'!O:O,C440,'9月'!K:K,"零售")/1000,0)</f>
        <v>0</v>
      </c>
      <c r="G440" s="104">
        <f t="shared" si="27"/>
        <v>0</v>
      </c>
    </row>
    <row r="441" spans="1:7">
      <c r="A441" s="103" t="str">
        <f t="shared" si="25"/>
        <v>9241</v>
      </c>
      <c r="B441" s="103">
        <v>9</v>
      </c>
      <c r="C441" s="2" t="s">
        <v>133</v>
      </c>
      <c r="D441" s="104">
        <f>ROUND(SUMIFS('9月'!G:G,'9月'!P:P,C441)/1000,0)</f>
        <v>0</v>
      </c>
      <c r="E441" s="104">
        <f t="shared" si="26"/>
        <v>0</v>
      </c>
      <c r="F441" s="104">
        <f>ROUND(SUMIFS('9月'!G:G,'9月'!P:P,C441,'9月'!K:K,"零售")/1000,0)</f>
        <v>0</v>
      </c>
      <c r="G441" s="104">
        <f t="shared" si="27"/>
        <v>0</v>
      </c>
    </row>
    <row r="442" spans="1:7">
      <c r="A442" s="103" t="str">
        <f t="shared" si="25"/>
        <v>9242</v>
      </c>
      <c r="B442" s="103">
        <v>9</v>
      </c>
      <c r="C442" s="2" t="s">
        <v>135</v>
      </c>
      <c r="D442" s="104">
        <f>ROUND(SUMIFS('9月'!G:G,'9月'!P:P,C442)/1000,0)</f>
        <v>0</v>
      </c>
      <c r="E442" s="104">
        <f t="shared" si="26"/>
        <v>0</v>
      </c>
      <c r="F442" s="104">
        <f>ROUND(SUMIFS('9月'!G:G,'9月'!P:P,C442,'9月'!K:K,"零售")/1000,0)</f>
        <v>0</v>
      </c>
      <c r="G442" s="104">
        <f t="shared" si="27"/>
        <v>0</v>
      </c>
    </row>
    <row r="443" spans="1:7">
      <c r="A443" s="103" t="str">
        <f t="shared" si="25"/>
        <v>9243</v>
      </c>
      <c r="B443" s="103">
        <v>9</v>
      </c>
      <c r="C443" s="2" t="s">
        <v>137</v>
      </c>
      <c r="D443" s="104">
        <f>ROUND(SUMIFS('9月'!G:G,'9月'!P:P,C443)/1000,0)</f>
        <v>0</v>
      </c>
      <c r="E443" s="104">
        <f t="shared" si="26"/>
        <v>0</v>
      </c>
      <c r="F443" s="104">
        <f>ROUND(SUMIFS('9月'!G:G,'9月'!P:P,C443,'9月'!K:K,"零售")/1000,0)</f>
        <v>0</v>
      </c>
      <c r="G443" s="104">
        <f t="shared" si="27"/>
        <v>0</v>
      </c>
    </row>
    <row r="444" spans="1:7">
      <c r="A444" s="103" t="str">
        <f t="shared" si="25"/>
        <v>925</v>
      </c>
      <c r="B444" s="103">
        <v>9</v>
      </c>
      <c r="C444" s="2">
        <v>25</v>
      </c>
      <c r="D444" s="104">
        <f>ROUND(SUMIFS('9月'!G:G,'9月'!O:O,C444)/1000,0)</f>
        <v>0</v>
      </c>
      <c r="E444" s="104">
        <f t="shared" si="26"/>
        <v>0</v>
      </c>
      <c r="F444" s="104">
        <f>ROUND(SUMIFS('9月'!G:G,'9月'!O:O,C444,'9月'!K:K,"零售")/1000,0)</f>
        <v>0</v>
      </c>
      <c r="G444" s="104">
        <f t="shared" si="27"/>
        <v>0</v>
      </c>
    </row>
    <row r="445" spans="1:7">
      <c r="A445" s="103" t="str">
        <f t="shared" si="25"/>
        <v>926</v>
      </c>
      <c r="B445" s="103">
        <v>9</v>
      </c>
      <c r="C445" s="2">
        <v>26</v>
      </c>
      <c r="D445" s="104">
        <f>ROUND(SUMIFS('9月'!G:G,'9月'!O:O,C445)/1000,0)</f>
        <v>0</v>
      </c>
      <c r="E445" s="104">
        <f t="shared" si="26"/>
        <v>0</v>
      </c>
      <c r="F445" s="104">
        <f>ROUND(SUMIFS('9月'!G:G,'9月'!O:O,C445,'9月'!K:K,"零售")/1000,0)</f>
        <v>0</v>
      </c>
      <c r="G445" s="104">
        <f t="shared" si="27"/>
        <v>0</v>
      </c>
    </row>
    <row r="446" spans="1:7">
      <c r="A446" s="103" t="str">
        <f t="shared" si="25"/>
        <v>927</v>
      </c>
      <c r="B446" s="103">
        <v>9</v>
      </c>
      <c r="C446" s="2">
        <v>27</v>
      </c>
      <c r="D446" s="104">
        <f>ROUND(SUMIFS('9月'!G:G,'9月'!O:O,C446)/1000,0)</f>
        <v>0</v>
      </c>
      <c r="E446" s="104">
        <f t="shared" si="26"/>
        <v>0</v>
      </c>
      <c r="F446" s="104">
        <f>ROUND(SUMIFS('9月'!G:G,'9月'!O:O,C446,'9月'!K:K,"零售")/1000,0)</f>
        <v>0</v>
      </c>
      <c r="G446" s="104">
        <f t="shared" si="27"/>
        <v>0</v>
      </c>
    </row>
    <row r="447" spans="1:7">
      <c r="A447" s="103" t="str">
        <f t="shared" si="25"/>
        <v>1001</v>
      </c>
      <c r="B447" s="103">
        <v>10</v>
      </c>
      <c r="C447" s="163" t="s">
        <v>52</v>
      </c>
      <c r="D447" s="104">
        <f>ROUND(SUMIFS('10月'!G:G,'10月'!O:O,C447)/1000,0)</f>
        <v>0</v>
      </c>
      <c r="E447" s="104">
        <f t="shared" si="26"/>
        <v>0</v>
      </c>
      <c r="F447" s="104">
        <f>ROUND(SUMIFS('10月'!G:G,'10月'!O:O,C447,'10月'!K:K,"零售")/1000,0)</f>
        <v>0</v>
      </c>
      <c r="G447" s="104">
        <f t="shared" si="27"/>
        <v>0</v>
      </c>
    </row>
    <row r="448" spans="1:7">
      <c r="A448" s="103" t="str">
        <f t="shared" si="25"/>
        <v>10011</v>
      </c>
      <c r="B448" s="103">
        <v>10</v>
      </c>
      <c r="C448" s="2" t="s">
        <v>73</v>
      </c>
      <c r="D448" s="104">
        <f>ROUND(SUMIFS('10月'!G:G,'10月'!P:P,C448)/1000,0)</f>
        <v>0</v>
      </c>
      <c r="E448" s="104">
        <f t="shared" si="26"/>
        <v>0</v>
      </c>
      <c r="F448" s="104">
        <f>ROUND(SUMIFS('10月'!G:G,'10月'!P:P,C448,'10月'!K:K,"零售")/1000,0)</f>
        <v>0</v>
      </c>
      <c r="G448" s="104">
        <f t="shared" si="27"/>
        <v>0</v>
      </c>
    </row>
    <row r="449" spans="1:7">
      <c r="A449" s="103" t="str">
        <f t="shared" si="25"/>
        <v>10012</v>
      </c>
      <c r="B449" s="103">
        <v>10</v>
      </c>
      <c r="C449" s="110" t="s">
        <v>75</v>
      </c>
      <c r="D449" s="104">
        <f>ROUND(SUMIFS('10月'!G:G,'10月'!P:P,C449)/1000,0)</f>
        <v>0</v>
      </c>
      <c r="E449" s="104">
        <f t="shared" si="26"/>
        <v>0</v>
      </c>
      <c r="F449" s="104">
        <f>ROUND(SUMIFS('10月'!G:G,'10月'!P:P,C449,'10月'!K:K,"零售")/1000,0)</f>
        <v>0</v>
      </c>
      <c r="G449" s="104">
        <f t="shared" si="27"/>
        <v>0</v>
      </c>
    </row>
    <row r="450" spans="1:7">
      <c r="A450" s="103" t="str">
        <f t="shared" si="25"/>
        <v>10013</v>
      </c>
      <c r="B450" s="103">
        <v>10</v>
      </c>
      <c r="C450" s="2" t="s">
        <v>77</v>
      </c>
      <c r="D450" s="104">
        <f>ROUND(SUMIFS('10月'!G:G,'10月'!P:P,C450)/1000,0)</f>
        <v>0</v>
      </c>
      <c r="E450" s="104">
        <f t="shared" si="26"/>
        <v>0</v>
      </c>
      <c r="F450" s="104">
        <f>ROUND(SUMIFS('10月'!G:G,'10月'!P:P,C450,'10月'!K:K,"零售")/1000,0)</f>
        <v>0</v>
      </c>
      <c r="G450" s="104">
        <f t="shared" si="27"/>
        <v>0</v>
      </c>
    </row>
    <row r="451" spans="1:7">
      <c r="A451" s="103" t="str">
        <f t="shared" si="25"/>
        <v>10014</v>
      </c>
      <c r="B451" s="103">
        <v>10</v>
      </c>
      <c r="C451" s="2" t="s">
        <v>79</v>
      </c>
      <c r="D451" s="104">
        <f>ROUND(SUMIFS('10月'!G:G,'10月'!P:P,C451)/1000,0)</f>
        <v>0</v>
      </c>
      <c r="E451" s="104">
        <f t="shared" si="26"/>
        <v>0</v>
      </c>
      <c r="F451" s="104">
        <f>ROUND(SUMIFS('10月'!G:G,'10月'!P:P,C451,'10月'!K:K,"零售")/1000,0)</f>
        <v>0</v>
      </c>
      <c r="G451" s="104">
        <f t="shared" si="27"/>
        <v>0</v>
      </c>
    </row>
    <row r="452" spans="1:7">
      <c r="A452" s="103" t="str">
        <f t="shared" si="25"/>
        <v>10015</v>
      </c>
      <c r="B452" s="103">
        <v>10</v>
      </c>
      <c r="C452" s="2" t="s">
        <v>81</v>
      </c>
      <c r="D452" s="104">
        <f>ROUND(SUMIFS('10月'!G:G,'10月'!P:P,C452)/1000,0)</f>
        <v>0</v>
      </c>
      <c r="E452" s="104">
        <f t="shared" si="26"/>
        <v>0</v>
      </c>
      <c r="F452" s="104">
        <f>ROUND(SUMIFS('10月'!G:G,'10月'!P:P,C452,'10月'!K:K,"零售")/1000,0)</f>
        <v>0</v>
      </c>
      <c r="G452" s="104">
        <f t="shared" si="27"/>
        <v>0</v>
      </c>
    </row>
    <row r="453" spans="1:7">
      <c r="A453" s="103" t="str">
        <f t="shared" si="25"/>
        <v>1002</v>
      </c>
      <c r="B453" s="103">
        <v>10</v>
      </c>
      <c r="C453" s="163" t="s">
        <v>54</v>
      </c>
      <c r="D453" s="104">
        <f>ROUND(SUMIFS('10月'!G:G,'10月'!O:O,C453)/1000,0)</f>
        <v>0</v>
      </c>
      <c r="E453" s="104">
        <f t="shared" si="26"/>
        <v>0</v>
      </c>
      <c r="F453" s="104">
        <f>ROUND(SUMIFS('10月'!G:G,'10月'!O:O,C453,'10月'!K:K,"零售")/1000,0)</f>
        <v>0</v>
      </c>
      <c r="G453" s="104">
        <f t="shared" si="27"/>
        <v>0</v>
      </c>
    </row>
    <row r="454" spans="1:7">
      <c r="A454" s="103" t="str">
        <f t="shared" si="25"/>
        <v>1003</v>
      </c>
      <c r="B454" s="103">
        <v>10</v>
      </c>
      <c r="C454" s="163" t="s">
        <v>56</v>
      </c>
      <c r="D454" s="104">
        <f>ROUND(SUMIFS('10月'!G:G,'10月'!O:O,C454)/1000,0)</f>
        <v>0</v>
      </c>
      <c r="E454" s="104">
        <f t="shared" si="26"/>
        <v>0</v>
      </c>
      <c r="F454" s="104">
        <f>ROUND(SUMIFS('10月'!G:G,'10月'!O:O,C454,'10月'!K:K,"零售")/1000,0)</f>
        <v>0</v>
      </c>
      <c r="G454" s="104">
        <f t="shared" si="27"/>
        <v>0</v>
      </c>
    </row>
    <row r="455" spans="1:7">
      <c r="A455" s="103" t="str">
        <f t="shared" si="25"/>
        <v>1004</v>
      </c>
      <c r="B455" s="103">
        <v>10</v>
      </c>
      <c r="C455" s="163" t="s">
        <v>58</v>
      </c>
      <c r="D455" s="104">
        <f>ROUND(SUMIFS('10月'!G:G,'10月'!O:O,C455)/1000,0)</f>
        <v>0</v>
      </c>
      <c r="E455" s="104">
        <f t="shared" si="26"/>
        <v>0</v>
      </c>
      <c r="F455" s="104">
        <f>ROUND(SUMIFS('10月'!G:G,'10月'!O:O,C455,'10月'!K:K,"零售")/1000,0)</f>
        <v>0</v>
      </c>
      <c r="G455" s="104">
        <f t="shared" si="27"/>
        <v>0</v>
      </c>
    </row>
    <row r="456" spans="1:7">
      <c r="A456" s="103" t="str">
        <f t="shared" si="25"/>
        <v>10041</v>
      </c>
      <c r="B456" s="103">
        <v>10</v>
      </c>
      <c r="C456" s="2" t="s">
        <v>86</v>
      </c>
      <c r="D456" s="104">
        <f>ROUND(SUMIFS('10月'!G:G,'10月'!P:P,C456)/1000,0)</f>
        <v>0</v>
      </c>
      <c r="E456" s="104">
        <f t="shared" si="26"/>
        <v>0</v>
      </c>
      <c r="F456" s="104">
        <f>ROUND(SUMIFS('10月'!G:G,'10月'!P:P,C456,'10月'!K:K,"零售")/1000,0)</f>
        <v>0</v>
      </c>
      <c r="G456" s="104">
        <f t="shared" si="27"/>
        <v>0</v>
      </c>
    </row>
    <row r="457" spans="1:7">
      <c r="A457" s="103" t="str">
        <f t="shared" si="25"/>
        <v>10042</v>
      </c>
      <c r="B457" s="103">
        <v>10</v>
      </c>
      <c r="C457" s="2" t="s">
        <v>88</v>
      </c>
      <c r="D457" s="104">
        <f>ROUND(SUMIFS('10月'!G:G,'10月'!P:P,C457)/1000,0)</f>
        <v>0</v>
      </c>
      <c r="E457" s="104">
        <f t="shared" si="26"/>
        <v>0</v>
      </c>
      <c r="F457" s="104">
        <f>ROUND(SUMIFS('10月'!G:G,'10月'!P:P,C457,'10月'!K:K,"零售")/1000,0)</f>
        <v>0</v>
      </c>
      <c r="G457" s="104">
        <f t="shared" si="27"/>
        <v>0</v>
      </c>
    </row>
    <row r="458" spans="1:7">
      <c r="A458" s="103" t="str">
        <f t="shared" si="25"/>
        <v>10043</v>
      </c>
      <c r="B458" s="103">
        <v>10</v>
      </c>
      <c r="C458" s="2" t="s">
        <v>90</v>
      </c>
      <c r="D458" s="104">
        <f>ROUND(SUMIFS('10月'!G:G,'10月'!P:P,C458)/1000,0)</f>
        <v>0</v>
      </c>
      <c r="E458" s="104">
        <f t="shared" si="26"/>
        <v>0</v>
      </c>
      <c r="F458" s="104">
        <f>ROUND(SUMIFS('10月'!G:G,'10月'!P:P,C458,'10月'!K:K,"零售")/1000,0)</f>
        <v>0</v>
      </c>
      <c r="G458" s="104">
        <f t="shared" si="27"/>
        <v>0</v>
      </c>
    </row>
    <row r="459" spans="1:7">
      <c r="A459" s="103" t="str">
        <f t="shared" si="25"/>
        <v>1005</v>
      </c>
      <c r="B459" s="103">
        <v>10</v>
      </c>
      <c r="C459" s="163" t="s">
        <v>60</v>
      </c>
      <c r="D459" s="104">
        <f>ROUND(SUMIFS('10月'!G:G,'10月'!O:O,C459)/1000,0)</f>
        <v>0</v>
      </c>
      <c r="E459" s="104">
        <f t="shared" si="26"/>
        <v>0</v>
      </c>
      <c r="F459" s="104">
        <f>ROUND(SUMIFS('10月'!G:G,'10月'!O:O,C459,'10月'!K:K,"零售")/1000,0)</f>
        <v>0</v>
      </c>
      <c r="G459" s="104">
        <f t="shared" si="27"/>
        <v>0</v>
      </c>
    </row>
    <row r="460" spans="1:7">
      <c r="A460" s="103" t="str">
        <f t="shared" si="25"/>
        <v>1006</v>
      </c>
      <c r="B460" s="103">
        <v>10</v>
      </c>
      <c r="C460" s="163" t="s">
        <v>62</v>
      </c>
      <c r="D460" s="104">
        <f>ROUND(SUMIFS('10月'!G:G,'10月'!O:O,C460)/1000,0)</f>
        <v>0</v>
      </c>
      <c r="E460" s="104">
        <f t="shared" si="26"/>
        <v>0</v>
      </c>
      <c r="F460" s="104">
        <f>ROUND(SUMIFS('10月'!G:G,'10月'!O:O,C460,'10月'!K:K,"零售")/1000,0)</f>
        <v>0</v>
      </c>
      <c r="G460" s="104">
        <f t="shared" si="27"/>
        <v>0</v>
      </c>
    </row>
    <row r="461" spans="1:7">
      <c r="A461" s="103" t="str">
        <f t="shared" si="25"/>
        <v>1007</v>
      </c>
      <c r="B461" s="103">
        <v>10</v>
      </c>
      <c r="C461" s="163" t="s">
        <v>94</v>
      </c>
      <c r="D461" s="104">
        <f>ROUND(SUMIFS('10月'!G:G,'10月'!O:O,C461)/1000,0)</f>
        <v>0</v>
      </c>
      <c r="E461" s="104">
        <f t="shared" si="26"/>
        <v>0</v>
      </c>
      <c r="F461" s="104">
        <f>ROUND(SUMIFS('10月'!G:G,'10月'!O:O,C461,'10月'!K:K,"零售")/1000,0)</f>
        <v>0</v>
      </c>
      <c r="G461" s="104">
        <f t="shared" si="27"/>
        <v>0</v>
      </c>
    </row>
    <row r="462" spans="1:7">
      <c r="A462" s="103" t="str">
        <f t="shared" si="25"/>
        <v>10071</v>
      </c>
      <c r="B462" s="103">
        <v>10</v>
      </c>
      <c r="C462" s="2" t="s">
        <v>96</v>
      </c>
      <c r="D462" s="104">
        <f>ROUND(SUMIFS('10月'!G:G,'10月'!P:P,C462)/1000,0)</f>
        <v>0</v>
      </c>
      <c r="E462" s="104">
        <f t="shared" si="26"/>
        <v>0</v>
      </c>
      <c r="F462" s="104">
        <f>ROUND(SUMIFS('10月'!G:G,'10月'!P:P,C462,'10月'!K:K,"零售")/1000,0)</f>
        <v>0</v>
      </c>
      <c r="G462" s="104">
        <f t="shared" si="27"/>
        <v>0</v>
      </c>
    </row>
    <row r="463" spans="1:7">
      <c r="A463" s="103" t="str">
        <f t="shared" si="25"/>
        <v>1008</v>
      </c>
      <c r="B463" s="103">
        <v>10</v>
      </c>
      <c r="C463" s="163" t="s">
        <v>98</v>
      </c>
      <c r="D463" s="104">
        <f>ROUND(SUMIFS('10月'!G:G,'10月'!O:O,C463)/1000,0)</f>
        <v>0</v>
      </c>
      <c r="E463" s="104">
        <f t="shared" si="26"/>
        <v>0</v>
      </c>
      <c r="F463" s="104">
        <f>ROUND(SUMIFS('10月'!G:G,'10月'!O:O,C463,'10月'!K:K,"零售")/1000,0)</f>
        <v>0</v>
      </c>
      <c r="G463" s="104">
        <f t="shared" si="27"/>
        <v>0</v>
      </c>
    </row>
    <row r="464" spans="1:7">
      <c r="A464" s="103" t="str">
        <f t="shared" ref="A464:A527" si="28">CONCATENATE(B464,C464)</f>
        <v>1009</v>
      </c>
      <c r="B464" s="103">
        <v>10</v>
      </c>
      <c r="C464" s="163" t="s">
        <v>100</v>
      </c>
      <c r="D464" s="104">
        <f>ROUND(SUMIFS('10月'!G:G,'10月'!O:O,C464)/1000,0)</f>
        <v>0</v>
      </c>
      <c r="E464" s="104">
        <f t="shared" si="26"/>
        <v>0</v>
      </c>
      <c r="F464" s="104">
        <f>ROUND(SUMIFS('10月'!G:G,'10月'!O:O,C464,'10月'!K:K,"零售")/1000,0)</f>
        <v>0</v>
      </c>
      <c r="G464" s="104">
        <f t="shared" si="27"/>
        <v>0</v>
      </c>
    </row>
    <row r="465" spans="1:7">
      <c r="A465" s="103" t="str">
        <f t="shared" si="28"/>
        <v>10091</v>
      </c>
      <c r="B465" s="103">
        <v>10</v>
      </c>
      <c r="C465" s="2" t="s">
        <v>102</v>
      </c>
      <c r="D465" s="104">
        <f>ROUND(SUMIFS('10月'!G:G,'10月'!P:P,C465)/1000,0)</f>
        <v>0</v>
      </c>
      <c r="E465" s="104">
        <f t="shared" si="26"/>
        <v>0</v>
      </c>
      <c r="F465" s="104">
        <f>ROUND(SUMIFS('10月'!G:G,'10月'!P:P,C465,'10月'!K:K,"零售")/1000,0)</f>
        <v>0</v>
      </c>
      <c r="G465" s="104">
        <f t="shared" si="27"/>
        <v>0</v>
      </c>
    </row>
    <row r="466" spans="1:7">
      <c r="A466" s="103" t="str">
        <f t="shared" si="28"/>
        <v>1010</v>
      </c>
      <c r="B466" s="103">
        <v>10</v>
      </c>
      <c r="C466" s="2">
        <v>10</v>
      </c>
      <c r="D466" s="104">
        <f>ROUND(SUMIFS('10月'!G:G,'10月'!O:O,C466)/1000,0)</f>
        <v>0</v>
      </c>
      <c r="E466" s="104">
        <f t="shared" si="26"/>
        <v>0</v>
      </c>
      <c r="F466" s="104">
        <f>ROUND(SUMIFS('10月'!G:G,'10月'!O:O,C466,'10月'!K:K,"零售")/1000,0)</f>
        <v>0</v>
      </c>
      <c r="G466" s="104">
        <f t="shared" si="27"/>
        <v>0</v>
      </c>
    </row>
    <row r="467" spans="1:7">
      <c r="A467" s="103" t="str">
        <f t="shared" si="28"/>
        <v>1011</v>
      </c>
      <c r="B467" s="103">
        <v>10</v>
      </c>
      <c r="C467" s="2">
        <v>11</v>
      </c>
      <c r="D467" s="104">
        <f>ROUND(SUMIFS('10月'!G:G,'10月'!O:O,C467)/1000,0)</f>
        <v>0</v>
      </c>
      <c r="E467" s="104">
        <f t="shared" si="26"/>
        <v>0</v>
      </c>
      <c r="F467" s="104">
        <f>ROUND(SUMIFS('10月'!G:G,'10月'!O:O,C467,'10月'!K:K,"零售")/1000,0)</f>
        <v>0</v>
      </c>
      <c r="G467" s="104">
        <f t="shared" si="27"/>
        <v>0</v>
      </c>
    </row>
    <row r="468" spans="1:7">
      <c r="A468" s="103" t="str">
        <f t="shared" si="28"/>
        <v>1012</v>
      </c>
      <c r="B468" s="103">
        <v>10</v>
      </c>
      <c r="C468" s="2">
        <v>12</v>
      </c>
      <c r="D468" s="104">
        <f>ROUND(SUMIFS('10月'!G:G,'10月'!O:O,C468)/1000,0)</f>
        <v>0</v>
      </c>
      <c r="E468" s="104">
        <f t="shared" si="26"/>
        <v>0</v>
      </c>
      <c r="F468" s="104">
        <f>ROUND(SUMIFS('10月'!G:G,'10月'!O:O,C468,'10月'!K:K,"零售")/1000,0)</f>
        <v>0</v>
      </c>
      <c r="G468" s="104">
        <f t="shared" si="27"/>
        <v>0</v>
      </c>
    </row>
    <row r="469" spans="1:7">
      <c r="A469" s="103" t="str">
        <f t="shared" si="28"/>
        <v>10121</v>
      </c>
      <c r="B469" s="103">
        <v>10</v>
      </c>
      <c r="C469" s="2">
        <v>121</v>
      </c>
      <c r="D469" s="104">
        <f>ROUND(SUMIFS('10月'!G:G,'10月'!P:P,C469)/1000,0)</f>
        <v>0</v>
      </c>
      <c r="E469" s="104">
        <f t="shared" si="26"/>
        <v>0</v>
      </c>
      <c r="F469" s="104">
        <f>ROUND(SUMIFS('10月'!G:G,'10月'!P:P,C469,'10月'!K:K,"零售")/1000,0)</f>
        <v>0</v>
      </c>
      <c r="G469" s="104">
        <f t="shared" si="27"/>
        <v>0</v>
      </c>
    </row>
    <row r="470" spans="1:7">
      <c r="A470" s="103" t="str">
        <f t="shared" si="28"/>
        <v>10122</v>
      </c>
      <c r="B470" s="103">
        <v>10</v>
      </c>
      <c r="C470" s="2" t="s">
        <v>108</v>
      </c>
      <c r="D470" s="104">
        <f>ROUND(SUMIFS('10月'!G:G,'10月'!P:P,C470)/1000,0)</f>
        <v>0</v>
      </c>
      <c r="E470" s="104">
        <f t="shared" si="26"/>
        <v>0</v>
      </c>
      <c r="F470" s="104">
        <f>ROUND(SUMIFS('10月'!G:G,'10月'!P:P,C470,'10月'!K:K,"零售")/1000,0)</f>
        <v>0</v>
      </c>
      <c r="G470" s="104">
        <f t="shared" si="27"/>
        <v>0</v>
      </c>
    </row>
    <row r="471" spans="1:7">
      <c r="A471" s="103" t="str">
        <f t="shared" si="28"/>
        <v>1013</v>
      </c>
      <c r="B471" s="103">
        <v>10</v>
      </c>
      <c r="C471" s="2">
        <v>13</v>
      </c>
      <c r="D471" s="104">
        <f>ROUND(SUMIFS('10月'!G:G,'10月'!O:O,C471)/1000,0)</f>
        <v>0</v>
      </c>
      <c r="E471" s="104">
        <f t="shared" si="26"/>
        <v>0</v>
      </c>
      <c r="F471" s="104">
        <f>ROUND(SUMIFS('10月'!G:G,'10月'!O:O,C471,'10月'!K:K,"零售")/1000,0)</f>
        <v>0</v>
      </c>
      <c r="G471" s="104">
        <f t="shared" si="27"/>
        <v>0</v>
      </c>
    </row>
    <row r="472" spans="1:7">
      <c r="A472" s="103" t="str">
        <f t="shared" si="28"/>
        <v>10131</v>
      </c>
      <c r="B472" s="103">
        <v>10</v>
      </c>
      <c r="C472" s="2" t="s">
        <v>111</v>
      </c>
      <c r="D472" s="104">
        <f>ROUND(SUMIFS('10月'!G:G,'10月'!P:P,C472)/1000,0)</f>
        <v>0</v>
      </c>
      <c r="E472" s="104">
        <f t="shared" si="26"/>
        <v>0</v>
      </c>
      <c r="F472" s="104">
        <f>ROUND(SUMIFS('10月'!G:G,'10月'!P:P,C472,'10月'!K:K,"零售")/1000,0)</f>
        <v>0</v>
      </c>
      <c r="G472" s="104">
        <f t="shared" si="27"/>
        <v>0</v>
      </c>
    </row>
    <row r="473" spans="1:7">
      <c r="A473" s="103" t="str">
        <f t="shared" si="28"/>
        <v>10132</v>
      </c>
      <c r="B473" s="103">
        <v>10</v>
      </c>
      <c r="C473" s="2" t="s">
        <v>113</v>
      </c>
      <c r="D473" s="104">
        <f>ROUND(SUMIFS('10月'!G:G,'10月'!P:P,C473)/1000,0)</f>
        <v>0</v>
      </c>
      <c r="E473" s="104">
        <f t="shared" si="26"/>
        <v>0</v>
      </c>
      <c r="F473" s="104">
        <f>ROUND(SUMIFS('10月'!G:G,'10月'!P:P,C473,'10月'!K:K,"零售")/1000,0)</f>
        <v>0</v>
      </c>
      <c r="G473" s="104">
        <f t="shared" si="27"/>
        <v>0</v>
      </c>
    </row>
    <row r="474" spans="1:7">
      <c r="A474" s="103" t="str">
        <f t="shared" si="28"/>
        <v>1014</v>
      </c>
      <c r="B474" s="103">
        <v>10</v>
      </c>
      <c r="C474" s="2">
        <v>14</v>
      </c>
      <c r="D474" s="104">
        <f>ROUND(SUMIFS('10月'!G:G,'10月'!O:O,C474)/1000,0)</f>
        <v>0</v>
      </c>
      <c r="E474" s="104">
        <f t="shared" si="26"/>
        <v>0</v>
      </c>
      <c r="F474" s="104">
        <f>ROUND(SUMIFS('10月'!G:G,'10月'!O:O,C474,'10月'!K:K,"零售")/1000,0)</f>
        <v>0</v>
      </c>
      <c r="G474" s="104">
        <f t="shared" si="27"/>
        <v>0</v>
      </c>
    </row>
    <row r="475" spans="1:7">
      <c r="A475" s="103" t="str">
        <f t="shared" si="28"/>
        <v>10141</v>
      </c>
      <c r="B475" s="103">
        <v>10</v>
      </c>
      <c r="C475" s="2" t="s">
        <v>116</v>
      </c>
      <c r="D475" s="104">
        <f>ROUND(SUMIFS('10月'!G:G,'10月'!P:P,C475)/1000,0)</f>
        <v>0</v>
      </c>
      <c r="E475" s="104">
        <f t="shared" si="26"/>
        <v>0</v>
      </c>
      <c r="F475" s="104">
        <f>ROUND(SUMIFS('10月'!G:G,'10月'!P:P,C475,'10月'!K:K,"零售")/1000,0)</f>
        <v>0</v>
      </c>
      <c r="G475" s="104">
        <f t="shared" si="27"/>
        <v>0</v>
      </c>
    </row>
    <row r="476" spans="1:7">
      <c r="A476" s="103" t="str">
        <f t="shared" si="28"/>
        <v>1015</v>
      </c>
      <c r="B476" s="103">
        <v>10</v>
      </c>
      <c r="C476" s="2">
        <v>15</v>
      </c>
      <c r="D476" s="104">
        <f>ROUND(SUMIFS('10月'!G:G,'10月'!O:O,C476)/1000,0)</f>
        <v>0</v>
      </c>
      <c r="E476" s="104">
        <f t="shared" si="26"/>
        <v>0</v>
      </c>
      <c r="F476" s="104">
        <f>ROUND(SUMIFS('10月'!G:G,'10月'!O:O,C476,'10月'!K:K,"零售")/1000,0)</f>
        <v>0</v>
      </c>
      <c r="G476" s="104">
        <f t="shared" si="27"/>
        <v>0</v>
      </c>
    </row>
    <row r="477" spans="1:7">
      <c r="A477" s="103" t="str">
        <f t="shared" si="28"/>
        <v>1016</v>
      </c>
      <c r="B477" s="103">
        <v>10</v>
      </c>
      <c r="C477" s="2">
        <v>16</v>
      </c>
      <c r="D477" s="104">
        <f>ROUND(SUMIFS('10月'!G:G,'10月'!P:P,C477)/1000,0)</f>
        <v>0</v>
      </c>
      <c r="E477" s="104">
        <f t="shared" si="26"/>
        <v>0</v>
      </c>
      <c r="F477" s="104">
        <f>ROUND(SUMIFS('10月'!G:G,'10月'!P:P,C477,'10月'!K:K,"零售")/1000,0)</f>
        <v>0</v>
      </c>
      <c r="G477" s="104">
        <f t="shared" si="27"/>
        <v>0</v>
      </c>
    </row>
    <row r="478" spans="1:7">
      <c r="A478" s="103" t="str">
        <f t="shared" si="28"/>
        <v>10161</v>
      </c>
      <c r="B478" s="103">
        <v>10</v>
      </c>
      <c r="C478" s="2">
        <v>161</v>
      </c>
      <c r="D478" s="104">
        <f>ROUND(SUMIFS('10月'!G:G,'10月'!O:O,C478)/1000,0)</f>
        <v>0</v>
      </c>
      <c r="E478" s="104">
        <f t="shared" si="26"/>
        <v>0</v>
      </c>
      <c r="F478" s="104">
        <f>ROUND(SUMIFS('10月'!G:G,'10月'!O:O,C478,'10月'!K:K,"零售")/1000,0)</f>
        <v>0</v>
      </c>
      <c r="G478" s="104">
        <f t="shared" si="27"/>
        <v>0</v>
      </c>
    </row>
    <row r="479" spans="1:7">
      <c r="A479" s="103" t="str">
        <f t="shared" si="28"/>
        <v>1017</v>
      </c>
      <c r="B479" s="103">
        <v>10</v>
      </c>
      <c r="C479" s="2">
        <v>17</v>
      </c>
      <c r="D479" s="104">
        <f>ROUND(SUMIFS('10月'!G:G,'10月'!O:O,C479)/1000,0)</f>
        <v>0</v>
      </c>
      <c r="E479" s="104">
        <f t="shared" si="26"/>
        <v>0</v>
      </c>
      <c r="F479" s="104">
        <f>ROUND(SUMIFS('10月'!G:G,'10月'!O:O,C479,'10月'!K:K,"零售")/1000,0)</f>
        <v>0</v>
      </c>
      <c r="G479" s="104">
        <f t="shared" si="27"/>
        <v>0</v>
      </c>
    </row>
    <row r="480" spans="1:7">
      <c r="A480" s="103" t="str">
        <f t="shared" si="28"/>
        <v>1018</v>
      </c>
      <c r="B480" s="103">
        <v>10</v>
      </c>
      <c r="C480" s="2">
        <v>18</v>
      </c>
      <c r="D480" s="104">
        <f>ROUND(SUMIFS('10月'!G:G,'10月'!O:O,C480)/1000,0)</f>
        <v>0</v>
      </c>
      <c r="E480" s="104">
        <f t="shared" si="26"/>
        <v>0</v>
      </c>
      <c r="F480" s="104">
        <f>ROUND(SUMIFS('10月'!G:G,'10月'!O:O,C480,'10月'!K:K,"零售")/1000,0)</f>
        <v>0</v>
      </c>
      <c r="G480" s="104">
        <f t="shared" si="27"/>
        <v>0</v>
      </c>
    </row>
    <row r="481" spans="1:7">
      <c r="A481" s="103" t="str">
        <f t="shared" si="28"/>
        <v>1019</v>
      </c>
      <c r="B481" s="103">
        <v>10</v>
      </c>
      <c r="C481" s="2">
        <v>19</v>
      </c>
      <c r="D481" s="104">
        <f>ROUND(SUMIFS('10月'!G:G,'10月'!O:O,C481)/1000,0)</f>
        <v>0</v>
      </c>
      <c r="E481" s="104">
        <f t="shared" si="26"/>
        <v>0</v>
      </c>
      <c r="F481" s="104">
        <f>ROUND(SUMIFS('10月'!G:G,'10月'!O:O,C481,'10月'!K:K,"零售")/1000,0)</f>
        <v>0</v>
      </c>
      <c r="G481" s="104">
        <f t="shared" si="27"/>
        <v>0</v>
      </c>
    </row>
    <row r="482" spans="1:7">
      <c r="A482" s="103" t="str">
        <f t="shared" si="28"/>
        <v>1020</v>
      </c>
      <c r="B482" s="103">
        <v>10</v>
      </c>
      <c r="C482" s="2">
        <v>20</v>
      </c>
      <c r="D482" s="104">
        <f>ROUND(SUMIFS('10月'!G:G,'10月'!O:O,C482)/1000,0)</f>
        <v>0</v>
      </c>
      <c r="E482" s="104">
        <f t="shared" si="26"/>
        <v>0</v>
      </c>
      <c r="F482" s="104">
        <f>ROUND(SUMIFS('10月'!G:G,'10月'!O:O,C482,'10月'!K:K,"零售")/1000,0)</f>
        <v>0</v>
      </c>
      <c r="G482" s="104">
        <f t="shared" si="27"/>
        <v>0</v>
      </c>
    </row>
    <row r="483" spans="1:7">
      <c r="A483" s="103" t="str">
        <f t="shared" si="28"/>
        <v>10201</v>
      </c>
      <c r="B483" s="103">
        <v>10</v>
      </c>
      <c r="C483" s="2" t="s">
        <v>125</v>
      </c>
      <c r="D483" s="104">
        <f>ROUND(SUMIFS('10月'!G:G,'10月'!P:P,C483)/1000,0)</f>
        <v>0</v>
      </c>
      <c r="E483" s="104">
        <f t="shared" si="26"/>
        <v>0</v>
      </c>
      <c r="F483" s="104">
        <f>ROUND(SUMIFS('10月'!G:G,'10月'!P:P,C483,'10月'!K:K,"零售")/1000,0)</f>
        <v>0</v>
      </c>
      <c r="G483" s="104">
        <f t="shared" si="27"/>
        <v>0</v>
      </c>
    </row>
    <row r="484" spans="1:7">
      <c r="A484" s="103" t="str">
        <f t="shared" si="28"/>
        <v>1021</v>
      </c>
      <c r="B484" s="103">
        <v>10</v>
      </c>
      <c r="C484" s="2">
        <v>21</v>
      </c>
      <c r="D484" s="104">
        <f>ROUND(SUMIFS('10月'!G:G,'10月'!O:O,C484)/1000,0)</f>
        <v>0</v>
      </c>
      <c r="E484" s="104">
        <f t="shared" si="26"/>
        <v>0</v>
      </c>
      <c r="F484" s="104">
        <f>ROUND(SUMIFS('10月'!G:G,'10月'!O:O,C484,'10月'!K:K,"零售")/1000,0)</f>
        <v>0</v>
      </c>
      <c r="G484" s="104">
        <f t="shared" si="27"/>
        <v>0</v>
      </c>
    </row>
    <row r="485" spans="1:7">
      <c r="A485" s="103" t="str">
        <f t="shared" si="28"/>
        <v>1022</v>
      </c>
      <c r="B485" s="103">
        <v>10</v>
      </c>
      <c r="C485" s="2">
        <v>22</v>
      </c>
      <c r="D485" s="104">
        <f>ROUND(SUMIFS('10月'!G:G,'10月'!O:O,C485)/1000,0)</f>
        <v>0</v>
      </c>
      <c r="E485" s="104">
        <f t="shared" si="26"/>
        <v>0</v>
      </c>
      <c r="F485" s="104">
        <f>ROUND(SUMIFS('10月'!G:G,'10月'!O:O,C485,'10月'!K:K,"零售")/1000,0)</f>
        <v>0</v>
      </c>
      <c r="G485" s="104">
        <f t="shared" si="27"/>
        <v>0</v>
      </c>
    </row>
    <row r="486" spans="1:7">
      <c r="A486" s="103" t="str">
        <f t="shared" si="28"/>
        <v>1023</v>
      </c>
      <c r="B486" s="103">
        <v>10</v>
      </c>
      <c r="C486" s="2">
        <v>23</v>
      </c>
      <c r="D486" s="104">
        <f>ROUND(SUMIFS('10月'!G:G,'10月'!O:O,C486)/1000,0)</f>
        <v>0</v>
      </c>
      <c r="E486" s="104">
        <f t="shared" si="26"/>
        <v>0</v>
      </c>
      <c r="F486" s="104">
        <f>ROUND(SUMIFS('10月'!G:G,'10月'!O:O,C486,'10月'!K:K,"零售")/1000,0)</f>
        <v>0</v>
      </c>
      <c r="G486" s="104">
        <f t="shared" si="27"/>
        <v>0</v>
      </c>
    </row>
    <row r="487" spans="1:7">
      <c r="A487" s="103" t="str">
        <f t="shared" si="28"/>
        <v>10231</v>
      </c>
      <c r="B487" s="103">
        <v>10</v>
      </c>
      <c r="C487" s="2" t="s">
        <v>130</v>
      </c>
      <c r="D487" s="104">
        <f>ROUND(SUMIFS('10月'!G:G,'10月'!P:P,C487)/1000,0)</f>
        <v>0</v>
      </c>
      <c r="E487" s="104">
        <f t="shared" si="26"/>
        <v>0</v>
      </c>
      <c r="F487" s="104">
        <f>ROUND(SUMIFS('10月'!G:G,'10月'!P:P,C487,'10月'!K:K,"零售")/1000,0)</f>
        <v>0</v>
      </c>
      <c r="G487" s="104">
        <f t="shared" si="27"/>
        <v>0</v>
      </c>
    </row>
    <row r="488" spans="1:7">
      <c r="A488" s="103" t="str">
        <f t="shared" si="28"/>
        <v>1024</v>
      </c>
      <c r="B488" s="103">
        <v>10</v>
      </c>
      <c r="C488" s="2">
        <v>24</v>
      </c>
      <c r="D488" s="104">
        <f>ROUND(SUMIFS('10月'!G:G,'10月'!O:O,C488)/1000,0)</f>
        <v>0</v>
      </c>
      <c r="E488" s="104">
        <f t="shared" si="26"/>
        <v>0</v>
      </c>
      <c r="F488" s="104">
        <f>ROUND(SUMIFS('10月'!G:G,'10月'!O:O,C488,'10月'!K:K,"零售")/1000,0)</f>
        <v>0</v>
      </c>
      <c r="G488" s="104">
        <f t="shared" si="27"/>
        <v>0</v>
      </c>
    </row>
    <row r="489" spans="1:7">
      <c r="A489" s="103" t="str">
        <f t="shared" si="28"/>
        <v>10241</v>
      </c>
      <c r="B489" s="103">
        <v>10</v>
      </c>
      <c r="C489" s="2" t="s">
        <v>133</v>
      </c>
      <c r="D489" s="104">
        <f>ROUND(SUMIFS('10月'!G:G,'10月'!P:P,C489)/1000,0)</f>
        <v>0</v>
      </c>
      <c r="E489" s="104">
        <f t="shared" si="26"/>
        <v>0</v>
      </c>
      <c r="F489" s="104">
        <f>ROUND(SUMIFS('10月'!G:G,'10月'!P:P,C489,'10月'!K:K,"零售")/1000,0)</f>
        <v>0</v>
      </c>
      <c r="G489" s="104">
        <f t="shared" si="27"/>
        <v>0</v>
      </c>
    </row>
    <row r="490" spans="1:7">
      <c r="A490" s="103" t="str">
        <f t="shared" si="28"/>
        <v>10242</v>
      </c>
      <c r="B490" s="103">
        <v>10</v>
      </c>
      <c r="C490" s="2" t="s">
        <v>135</v>
      </c>
      <c r="D490" s="104">
        <f>ROUND(SUMIFS('10月'!G:G,'10月'!P:P,C490)/1000,0)</f>
        <v>0</v>
      </c>
      <c r="E490" s="104">
        <f t="shared" si="26"/>
        <v>0</v>
      </c>
      <c r="F490" s="104">
        <f>ROUND(SUMIFS('10月'!G:G,'10月'!P:P,C490,'10月'!K:K,"零售")/1000,0)</f>
        <v>0</v>
      </c>
      <c r="G490" s="104">
        <f t="shared" si="27"/>
        <v>0</v>
      </c>
    </row>
    <row r="491" spans="1:7">
      <c r="A491" s="103" t="str">
        <f t="shared" si="28"/>
        <v>10243</v>
      </c>
      <c r="B491" s="103">
        <v>10</v>
      </c>
      <c r="C491" s="2" t="s">
        <v>137</v>
      </c>
      <c r="D491" s="104">
        <f>ROUND(SUMIFS('10月'!G:G,'10月'!P:P,C491)/1000,0)</f>
        <v>0</v>
      </c>
      <c r="E491" s="104">
        <f t="shared" si="26"/>
        <v>0</v>
      </c>
      <c r="F491" s="104">
        <f>ROUND(SUMIFS('10月'!G:G,'10月'!P:P,C491,'10月'!K:K,"零售")/1000,0)</f>
        <v>0</v>
      </c>
      <c r="G491" s="104">
        <f t="shared" si="27"/>
        <v>0</v>
      </c>
    </row>
    <row r="492" spans="1:7">
      <c r="A492" s="103" t="str">
        <f t="shared" si="28"/>
        <v>1025</v>
      </c>
      <c r="B492" s="103">
        <v>10</v>
      </c>
      <c r="C492" s="2">
        <v>25</v>
      </c>
      <c r="D492" s="104">
        <f>ROUND(SUMIFS('10月'!G:G,'10月'!O:O,C492)/1000,0)</f>
        <v>0</v>
      </c>
      <c r="E492" s="104">
        <f t="shared" si="26"/>
        <v>0</v>
      </c>
      <c r="F492" s="104">
        <f>ROUND(SUMIFS('10月'!G:G,'10月'!O:O,C492,'10月'!K:K,"零售")/1000,0)</f>
        <v>0</v>
      </c>
      <c r="G492" s="104">
        <f t="shared" si="27"/>
        <v>0</v>
      </c>
    </row>
    <row r="493" spans="1:7">
      <c r="A493" s="103" t="str">
        <f t="shared" si="28"/>
        <v>1026</v>
      </c>
      <c r="B493" s="103">
        <v>10</v>
      </c>
      <c r="C493" s="2">
        <v>26</v>
      </c>
      <c r="D493" s="104">
        <f>ROUND(SUMIFS('10月'!G:G,'10月'!O:O,C493)/1000,0)</f>
        <v>0</v>
      </c>
      <c r="E493" s="104">
        <f t="shared" si="26"/>
        <v>0</v>
      </c>
      <c r="F493" s="104">
        <f>ROUND(SUMIFS('10月'!G:G,'10月'!O:O,C493,'10月'!K:K,"零售")/1000,0)</f>
        <v>0</v>
      </c>
      <c r="G493" s="104">
        <f t="shared" si="27"/>
        <v>0</v>
      </c>
    </row>
    <row r="494" spans="1:7">
      <c r="A494" s="103" t="str">
        <f t="shared" si="28"/>
        <v>1027</v>
      </c>
      <c r="B494" s="103">
        <v>10</v>
      </c>
      <c r="C494" s="2">
        <v>27</v>
      </c>
      <c r="D494" s="104">
        <f>ROUND(SUMIFS('10月'!G:G,'10月'!O:O,C494)/1000,0)</f>
        <v>0</v>
      </c>
      <c r="E494" s="104">
        <f t="shared" si="26"/>
        <v>0</v>
      </c>
      <c r="F494" s="104">
        <f>ROUND(SUMIFS('10月'!G:G,'10月'!O:O,C494,'10月'!K:K,"零售")/1000,0)</f>
        <v>0</v>
      </c>
      <c r="G494" s="104">
        <f t="shared" si="27"/>
        <v>0</v>
      </c>
    </row>
    <row r="495" spans="1:7">
      <c r="A495" s="103" t="str">
        <f t="shared" si="28"/>
        <v>1101</v>
      </c>
      <c r="B495" s="103">
        <v>11</v>
      </c>
      <c r="C495" s="163" t="s">
        <v>52</v>
      </c>
      <c r="D495" s="104">
        <f>ROUND(SUMIFS('11月'!G:G,'11月'!O:O,C495)/1000,0)</f>
        <v>0</v>
      </c>
      <c r="E495" s="104">
        <f t="shared" si="26"/>
        <v>0</v>
      </c>
      <c r="F495" s="104">
        <f>ROUND(SUMIFS('11月'!G:G,'11月'!O:O,C495,'11月'!K:K,"零售")/1000,0)</f>
        <v>0</v>
      </c>
      <c r="G495" s="104">
        <f t="shared" si="27"/>
        <v>0</v>
      </c>
    </row>
    <row r="496" spans="1:7">
      <c r="A496" s="103" t="str">
        <f t="shared" si="28"/>
        <v>11011</v>
      </c>
      <c r="B496" s="103">
        <v>11</v>
      </c>
      <c r="C496" s="2" t="s">
        <v>73</v>
      </c>
      <c r="D496" s="104">
        <f>ROUND(SUMIFS('11月'!G:G,'11月'!P:P,C496)/1000,0)</f>
        <v>0</v>
      </c>
      <c r="E496" s="104">
        <f t="shared" ref="E496:E559" si="29">E448+D496</f>
        <v>0</v>
      </c>
      <c r="F496" s="104">
        <f>ROUND(SUMIFS('11月'!G:G,'11月'!P:P,C496,'11月'!K:K,"零售")/1000,0)</f>
        <v>0</v>
      </c>
      <c r="G496" s="104">
        <f t="shared" ref="G496:G559" si="30">G448+F496</f>
        <v>0</v>
      </c>
    </row>
    <row r="497" spans="1:7">
      <c r="A497" s="103" t="str">
        <f t="shared" si="28"/>
        <v>11012</v>
      </c>
      <c r="B497" s="103">
        <v>11</v>
      </c>
      <c r="C497" s="110" t="s">
        <v>75</v>
      </c>
      <c r="D497" s="104">
        <f>ROUND(SUMIFS('11月'!G:G,'11月'!P:P,C497)/1000,0)</f>
        <v>0</v>
      </c>
      <c r="E497" s="104">
        <f t="shared" si="29"/>
        <v>0</v>
      </c>
      <c r="F497" s="104">
        <f>ROUND(SUMIFS('11月'!G:G,'11月'!P:P,C497,'11月'!K:K,"零售")/1000,0)</f>
        <v>0</v>
      </c>
      <c r="G497" s="104">
        <f t="shared" si="30"/>
        <v>0</v>
      </c>
    </row>
    <row r="498" spans="1:7">
      <c r="A498" s="103" t="str">
        <f t="shared" si="28"/>
        <v>11013</v>
      </c>
      <c r="B498" s="103">
        <v>11</v>
      </c>
      <c r="C498" s="2" t="s">
        <v>77</v>
      </c>
      <c r="D498" s="104">
        <f>ROUND(SUMIFS('11月'!G:G,'11月'!P:P,C498)/1000,0)</f>
        <v>0</v>
      </c>
      <c r="E498" s="104">
        <f t="shared" si="29"/>
        <v>0</v>
      </c>
      <c r="F498" s="104">
        <f>ROUND(SUMIFS('11月'!G:G,'11月'!P:P,C498,'11月'!K:K,"零售")/1000,0)</f>
        <v>0</v>
      </c>
      <c r="G498" s="104">
        <f t="shared" si="30"/>
        <v>0</v>
      </c>
    </row>
    <row r="499" spans="1:7">
      <c r="A499" s="103" t="str">
        <f t="shared" si="28"/>
        <v>11014</v>
      </c>
      <c r="B499" s="103">
        <v>11</v>
      </c>
      <c r="C499" s="2" t="s">
        <v>79</v>
      </c>
      <c r="D499" s="104">
        <f>ROUND(SUMIFS('11月'!G:G,'11月'!P:P,C499)/1000,0)</f>
        <v>0</v>
      </c>
      <c r="E499" s="104">
        <f t="shared" si="29"/>
        <v>0</v>
      </c>
      <c r="F499" s="104">
        <f>ROUND(SUMIFS('11月'!G:G,'11月'!P:P,C499,'11月'!K:K,"零售")/1000,0)</f>
        <v>0</v>
      </c>
      <c r="G499" s="104">
        <f t="shared" si="30"/>
        <v>0</v>
      </c>
    </row>
    <row r="500" spans="1:7">
      <c r="A500" s="103" t="str">
        <f t="shared" si="28"/>
        <v>11015</v>
      </c>
      <c r="B500" s="103">
        <v>11</v>
      </c>
      <c r="C500" s="2" t="s">
        <v>81</v>
      </c>
      <c r="D500" s="104">
        <f>ROUND(SUMIFS('11月'!G:G,'11月'!P:P,C500)/1000,0)</f>
        <v>0</v>
      </c>
      <c r="E500" s="104">
        <f t="shared" si="29"/>
        <v>0</v>
      </c>
      <c r="F500" s="104">
        <f>ROUND(SUMIFS('11月'!G:G,'11月'!P:P,C500,'11月'!K:K,"零售")/1000,0)</f>
        <v>0</v>
      </c>
      <c r="G500" s="104">
        <f t="shared" si="30"/>
        <v>0</v>
      </c>
    </row>
    <row r="501" spans="1:7">
      <c r="A501" s="103" t="str">
        <f t="shared" si="28"/>
        <v>1102</v>
      </c>
      <c r="B501" s="103">
        <v>11</v>
      </c>
      <c r="C501" s="163" t="s">
        <v>54</v>
      </c>
      <c r="D501" s="104">
        <f>ROUND(SUMIFS('11月'!G:G,'11月'!O:O,C501)/1000,0)</f>
        <v>0</v>
      </c>
      <c r="E501" s="104">
        <f t="shared" si="29"/>
        <v>0</v>
      </c>
      <c r="F501" s="104">
        <f>ROUND(SUMIFS('11月'!G:G,'11月'!O:O,C501,'11月'!K:K,"零售")/1000,0)</f>
        <v>0</v>
      </c>
      <c r="G501" s="104">
        <f t="shared" si="30"/>
        <v>0</v>
      </c>
    </row>
    <row r="502" spans="1:7">
      <c r="A502" s="103" t="str">
        <f t="shared" si="28"/>
        <v>1103</v>
      </c>
      <c r="B502" s="103">
        <v>11</v>
      </c>
      <c r="C502" s="163" t="s">
        <v>56</v>
      </c>
      <c r="D502" s="104">
        <f>ROUND(SUMIFS('11月'!G:G,'11月'!O:O,C502)/1000,0)</f>
        <v>0</v>
      </c>
      <c r="E502" s="104">
        <f t="shared" si="29"/>
        <v>0</v>
      </c>
      <c r="F502" s="104">
        <f>ROUND(SUMIFS('11月'!G:G,'11月'!O:O,C502,'11月'!K:K,"零售")/1000,0)</f>
        <v>0</v>
      </c>
      <c r="G502" s="104">
        <f t="shared" si="30"/>
        <v>0</v>
      </c>
    </row>
    <row r="503" spans="1:7">
      <c r="A503" s="103" t="str">
        <f t="shared" si="28"/>
        <v>1104</v>
      </c>
      <c r="B503" s="103">
        <v>11</v>
      </c>
      <c r="C503" s="163" t="s">
        <v>58</v>
      </c>
      <c r="D503" s="104">
        <f>ROUND(SUMIFS('11月'!G:G,'11月'!O:O,C503)/1000,0)</f>
        <v>0</v>
      </c>
      <c r="E503" s="104">
        <f t="shared" si="29"/>
        <v>0</v>
      </c>
      <c r="F503" s="104">
        <f>ROUND(SUMIFS('11月'!G:G,'11月'!O:O,C503,'11月'!K:K,"零售")/1000,0)</f>
        <v>0</v>
      </c>
      <c r="G503" s="104">
        <f t="shared" si="30"/>
        <v>0</v>
      </c>
    </row>
    <row r="504" spans="1:7">
      <c r="A504" s="103" t="str">
        <f t="shared" si="28"/>
        <v>11041</v>
      </c>
      <c r="B504" s="103">
        <v>11</v>
      </c>
      <c r="C504" s="2" t="s">
        <v>86</v>
      </c>
      <c r="D504" s="104">
        <f>ROUND(SUMIFS('11月'!G:G,'11月'!P:P,C504)/1000,0)</f>
        <v>0</v>
      </c>
      <c r="E504" s="104">
        <f t="shared" si="29"/>
        <v>0</v>
      </c>
      <c r="F504" s="104">
        <f>ROUND(SUMIFS('11月'!G:G,'11月'!P:P,C504,'11月'!K:K,"零售")/1000,0)</f>
        <v>0</v>
      </c>
      <c r="G504" s="104">
        <f t="shared" si="30"/>
        <v>0</v>
      </c>
    </row>
    <row r="505" spans="1:7">
      <c r="A505" s="103" t="str">
        <f t="shared" si="28"/>
        <v>11042</v>
      </c>
      <c r="B505" s="103">
        <v>11</v>
      </c>
      <c r="C505" s="2" t="s">
        <v>88</v>
      </c>
      <c r="D505" s="104">
        <f>ROUND(SUMIFS('11月'!G:G,'11月'!P:P,C505)/1000,0)</f>
        <v>0</v>
      </c>
      <c r="E505" s="104">
        <f t="shared" si="29"/>
        <v>0</v>
      </c>
      <c r="F505" s="104">
        <f>ROUND(SUMIFS('11月'!G:G,'11月'!P:P,C505,'11月'!K:K,"零售")/1000,0)</f>
        <v>0</v>
      </c>
      <c r="G505" s="104">
        <f t="shared" si="30"/>
        <v>0</v>
      </c>
    </row>
    <row r="506" spans="1:7">
      <c r="A506" s="103" t="str">
        <f t="shared" si="28"/>
        <v>11043</v>
      </c>
      <c r="B506" s="103">
        <v>11</v>
      </c>
      <c r="C506" s="2" t="s">
        <v>90</v>
      </c>
      <c r="D506" s="104">
        <f>ROUND(SUMIFS('11月'!G:G,'11月'!P:P,C506)/1000,0)</f>
        <v>0</v>
      </c>
      <c r="E506" s="104">
        <f t="shared" si="29"/>
        <v>0</v>
      </c>
      <c r="F506" s="104">
        <f>ROUND(SUMIFS('11月'!G:G,'11月'!P:P,C506,'11月'!K:K,"零售")/1000,0)</f>
        <v>0</v>
      </c>
      <c r="G506" s="104">
        <f t="shared" si="30"/>
        <v>0</v>
      </c>
    </row>
    <row r="507" spans="1:7">
      <c r="A507" s="103" t="str">
        <f t="shared" si="28"/>
        <v>1105</v>
      </c>
      <c r="B507" s="103">
        <v>11</v>
      </c>
      <c r="C507" s="163" t="s">
        <v>60</v>
      </c>
      <c r="D507" s="104">
        <f>ROUND(SUMIFS('11月'!G:G,'11月'!O:O,C507)/1000,0)</f>
        <v>0</v>
      </c>
      <c r="E507" s="104">
        <f t="shared" si="29"/>
        <v>0</v>
      </c>
      <c r="F507" s="104">
        <f>ROUND(SUMIFS('11月'!G:G,'11月'!O:O,C507,'11月'!K:K,"零售")/1000,0)</f>
        <v>0</v>
      </c>
      <c r="G507" s="104">
        <f t="shared" si="30"/>
        <v>0</v>
      </c>
    </row>
    <row r="508" spans="1:7">
      <c r="A508" s="103" t="str">
        <f t="shared" si="28"/>
        <v>1106</v>
      </c>
      <c r="B508" s="103">
        <v>11</v>
      </c>
      <c r="C508" s="163" t="s">
        <v>62</v>
      </c>
      <c r="D508" s="104">
        <f>ROUND(SUMIFS('11月'!G:G,'11月'!O:O,C508)/1000,0)</f>
        <v>0</v>
      </c>
      <c r="E508" s="104">
        <f t="shared" si="29"/>
        <v>0</v>
      </c>
      <c r="F508" s="104">
        <f>ROUND(SUMIFS('11月'!G:G,'11月'!O:O,C508,'11月'!K:K,"零售")/1000,0)</f>
        <v>0</v>
      </c>
      <c r="G508" s="104">
        <f t="shared" si="30"/>
        <v>0</v>
      </c>
    </row>
    <row r="509" spans="1:7">
      <c r="A509" s="103" t="str">
        <f t="shared" si="28"/>
        <v>1107</v>
      </c>
      <c r="B509" s="103">
        <v>11</v>
      </c>
      <c r="C509" s="163" t="s">
        <v>94</v>
      </c>
      <c r="D509" s="104">
        <f>ROUND(SUMIFS('11月'!G:G,'11月'!O:O,C509)/1000,0)</f>
        <v>0</v>
      </c>
      <c r="E509" s="104">
        <f t="shared" si="29"/>
        <v>0</v>
      </c>
      <c r="F509" s="104">
        <f>ROUND(SUMIFS('11月'!G:G,'11月'!O:O,C509,'11月'!K:K,"零售")/1000,0)</f>
        <v>0</v>
      </c>
      <c r="G509" s="104">
        <f t="shared" si="30"/>
        <v>0</v>
      </c>
    </row>
    <row r="510" spans="1:7">
      <c r="A510" s="103" t="str">
        <f t="shared" si="28"/>
        <v>11071</v>
      </c>
      <c r="B510" s="103">
        <v>11</v>
      </c>
      <c r="C510" s="2" t="s">
        <v>96</v>
      </c>
      <c r="D510" s="104">
        <f>ROUND(SUMIFS('11月'!G:G,'11月'!P:P,C510)/1000,0)</f>
        <v>0</v>
      </c>
      <c r="E510" s="104">
        <f t="shared" si="29"/>
        <v>0</v>
      </c>
      <c r="F510" s="104">
        <f>ROUND(SUMIFS('11月'!G:G,'11月'!P:P,C510,'11月'!K:K,"零售")/1000,0)</f>
        <v>0</v>
      </c>
      <c r="G510" s="104">
        <f t="shared" si="30"/>
        <v>0</v>
      </c>
    </row>
    <row r="511" spans="1:7">
      <c r="A511" s="103" t="str">
        <f t="shared" si="28"/>
        <v>1108</v>
      </c>
      <c r="B511" s="103">
        <v>11</v>
      </c>
      <c r="C511" s="163" t="s">
        <v>98</v>
      </c>
      <c r="D511" s="104">
        <f>ROUND(SUMIFS('11月'!G:G,'11月'!O:O,C511)/1000,0)</f>
        <v>0</v>
      </c>
      <c r="E511" s="104">
        <f t="shared" si="29"/>
        <v>0</v>
      </c>
      <c r="F511" s="104">
        <f>ROUND(SUMIFS('11月'!G:G,'11月'!O:O,C511,'11月'!K:K,"零售")/1000,0)</f>
        <v>0</v>
      </c>
      <c r="G511" s="104">
        <f t="shared" si="30"/>
        <v>0</v>
      </c>
    </row>
    <row r="512" spans="1:7">
      <c r="A512" s="103" t="str">
        <f t="shared" si="28"/>
        <v>1109</v>
      </c>
      <c r="B512" s="103">
        <v>11</v>
      </c>
      <c r="C512" s="163" t="s">
        <v>100</v>
      </c>
      <c r="D512" s="104">
        <f>ROUND(SUMIFS('11月'!G:G,'11月'!O:O,C512)/1000,0)</f>
        <v>0</v>
      </c>
      <c r="E512" s="104">
        <f t="shared" si="29"/>
        <v>0</v>
      </c>
      <c r="F512" s="104">
        <f>ROUND(SUMIFS('11月'!G:G,'11月'!O:O,C512,'11月'!K:K,"零售")/1000,0)</f>
        <v>0</v>
      </c>
      <c r="G512" s="104">
        <f t="shared" si="30"/>
        <v>0</v>
      </c>
    </row>
    <row r="513" spans="1:7">
      <c r="A513" s="103" t="str">
        <f t="shared" si="28"/>
        <v>11091</v>
      </c>
      <c r="B513" s="103">
        <v>11</v>
      </c>
      <c r="C513" s="2" t="s">
        <v>102</v>
      </c>
      <c r="D513" s="104">
        <f>ROUND(SUMIFS('11月'!G:G,'11月'!P:P,C513)/1000,0)</f>
        <v>0</v>
      </c>
      <c r="E513" s="104">
        <f t="shared" si="29"/>
        <v>0</v>
      </c>
      <c r="F513" s="104">
        <f>ROUND(SUMIFS('11月'!G:G,'11月'!P:P,C513,'11月'!K:K,"零售")/1000,0)</f>
        <v>0</v>
      </c>
      <c r="G513" s="104">
        <f t="shared" si="30"/>
        <v>0</v>
      </c>
    </row>
    <row r="514" spans="1:7">
      <c r="A514" s="103" t="str">
        <f t="shared" si="28"/>
        <v>1110</v>
      </c>
      <c r="B514" s="103">
        <v>11</v>
      </c>
      <c r="C514" s="2">
        <v>10</v>
      </c>
      <c r="D514" s="104">
        <f>ROUND(SUMIFS('11月'!G:G,'11月'!O:O,C514)/1000,0)</f>
        <v>0</v>
      </c>
      <c r="E514" s="104">
        <f t="shared" si="29"/>
        <v>0</v>
      </c>
      <c r="F514" s="104">
        <f>ROUND(SUMIFS('11月'!G:G,'11月'!O:O,C514,'11月'!K:K,"零售")/1000,0)</f>
        <v>0</v>
      </c>
      <c r="G514" s="104">
        <f t="shared" si="30"/>
        <v>0</v>
      </c>
    </row>
    <row r="515" spans="1:7">
      <c r="A515" s="103" t="str">
        <f t="shared" si="28"/>
        <v>1111</v>
      </c>
      <c r="B515" s="103">
        <v>11</v>
      </c>
      <c r="C515" s="2">
        <v>11</v>
      </c>
      <c r="D515" s="104">
        <f>ROUND(SUMIFS('11月'!G:G,'11月'!O:O,C515)/1000,0)</f>
        <v>0</v>
      </c>
      <c r="E515" s="104">
        <f t="shared" si="29"/>
        <v>0</v>
      </c>
      <c r="F515" s="104">
        <f>ROUND(SUMIFS('11月'!G:G,'11月'!O:O,C515,'11月'!K:K,"零售")/1000,0)</f>
        <v>0</v>
      </c>
      <c r="G515" s="104">
        <f t="shared" si="30"/>
        <v>0</v>
      </c>
    </row>
    <row r="516" spans="1:7">
      <c r="A516" s="103" t="str">
        <f t="shared" si="28"/>
        <v>1112</v>
      </c>
      <c r="B516" s="103">
        <v>11</v>
      </c>
      <c r="C516" s="2">
        <v>12</v>
      </c>
      <c r="D516" s="104">
        <f>ROUND(SUMIFS('11月'!G:G,'11月'!O:O,C516)/1000,0)</f>
        <v>0</v>
      </c>
      <c r="E516" s="104">
        <f t="shared" si="29"/>
        <v>0</v>
      </c>
      <c r="F516" s="104">
        <f>ROUND(SUMIFS('11月'!G:G,'11月'!O:O,C516,'11月'!K:K,"零售")/1000,0)</f>
        <v>0</v>
      </c>
      <c r="G516" s="104">
        <f t="shared" si="30"/>
        <v>0</v>
      </c>
    </row>
    <row r="517" spans="1:7">
      <c r="A517" s="103" t="str">
        <f t="shared" si="28"/>
        <v>11121</v>
      </c>
      <c r="B517" s="103">
        <v>11</v>
      </c>
      <c r="C517" s="2">
        <v>121</v>
      </c>
      <c r="D517" s="104">
        <f>ROUND(SUMIFS('11月'!G:G,'11月'!P:P,C517)/1000,0)</f>
        <v>0</v>
      </c>
      <c r="E517" s="104">
        <f t="shared" si="29"/>
        <v>0</v>
      </c>
      <c r="F517" s="104">
        <f>ROUND(SUMIFS('11月'!G:G,'11月'!P:P,C517,'11月'!K:K,"零售")/1000,0)</f>
        <v>0</v>
      </c>
      <c r="G517" s="104">
        <f t="shared" si="30"/>
        <v>0</v>
      </c>
    </row>
    <row r="518" spans="1:7">
      <c r="A518" s="103" t="str">
        <f t="shared" si="28"/>
        <v>11122</v>
      </c>
      <c r="B518" s="103">
        <v>11</v>
      </c>
      <c r="C518" s="2" t="s">
        <v>108</v>
      </c>
      <c r="D518" s="104">
        <f>ROUND(SUMIFS('11月'!G:G,'11月'!P:P,C518)/1000,0)</f>
        <v>0</v>
      </c>
      <c r="E518" s="104">
        <f t="shared" si="29"/>
        <v>0</v>
      </c>
      <c r="F518" s="104">
        <f>ROUND(SUMIFS('11月'!G:G,'11月'!P:P,C518,'11月'!K:K,"零售")/1000,0)</f>
        <v>0</v>
      </c>
      <c r="G518" s="104">
        <f t="shared" si="30"/>
        <v>0</v>
      </c>
    </row>
    <row r="519" spans="1:7">
      <c r="A519" s="103" t="str">
        <f t="shared" si="28"/>
        <v>1113</v>
      </c>
      <c r="B519" s="103">
        <v>11</v>
      </c>
      <c r="C519" s="2">
        <v>13</v>
      </c>
      <c r="D519" s="104">
        <f>ROUND(SUMIFS('11月'!G:G,'11月'!O:O,C519)/1000,0)</f>
        <v>0</v>
      </c>
      <c r="E519" s="104">
        <f t="shared" si="29"/>
        <v>0</v>
      </c>
      <c r="F519" s="104">
        <f>ROUND(SUMIFS('11月'!G:G,'11月'!O:O,C519,'11月'!K:K,"零售")/1000,0)</f>
        <v>0</v>
      </c>
      <c r="G519" s="104">
        <f t="shared" si="30"/>
        <v>0</v>
      </c>
    </row>
    <row r="520" spans="1:7">
      <c r="A520" s="103" t="str">
        <f t="shared" si="28"/>
        <v>11131</v>
      </c>
      <c r="B520" s="103">
        <v>11</v>
      </c>
      <c r="C520" s="2" t="s">
        <v>111</v>
      </c>
      <c r="D520" s="104">
        <f>ROUND(SUMIFS('11月'!G:G,'11月'!P:P,C520)/1000,0)</f>
        <v>0</v>
      </c>
      <c r="E520" s="104">
        <f t="shared" si="29"/>
        <v>0</v>
      </c>
      <c r="F520" s="104">
        <f>ROUND(SUMIFS('11月'!G:G,'11月'!P:P,C520,'11月'!K:K,"零售")/1000,0)</f>
        <v>0</v>
      </c>
      <c r="G520" s="104">
        <f t="shared" si="30"/>
        <v>0</v>
      </c>
    </row>
    <row r="521" spans="1:7">
      <c r="A521" s="103" t="str">
        <f t="shared" si="28"/>
        <v>11132</v>
      </c>
      <c r="B521" s="103">
        <v>11</v>
      </c>
      <c r="C521" s="2" t="s">
        <v>113</v>
      </c>
      <c r="D521" s="104">
        <f>ROUND(SUMIFS('11月'!G:G,'11月'!P:P,C521)/1000,0)</f>
        <v>0</v>
      </c>
      <c r="E521" s="104">
        <f t="shared" si="29"/>
        <v>0</v>
      </c>
      <c r="F521" s="104">
        <f>ROUND(SUMIFS('11月'!G:G,'11月'!P:P,C521,'11月'!K:K,"零售")/1000,0)</f>
        <v>0</v>
      </c>
      <c r="G521" s="104">
        <f t="shared" si="30"/>
        <v>0</v>
      </c>
    </row>
    <row r="522" spans="1:7">
      <c r="A522" s="103" t="str">
        <f t="shared" si="28"/>
        <v>1114</v>
      </c>
      <c r="B522" s="103">
        <v>11</v>
      </c>
      <c r="C522" s="2">
        <v>14</v>
      </c>
      <c r="D522" s="104">
        <f>ROUND(SUMIFS('11月'!G:G,'11月'!O:O,C522)/1000,0)</f>
        <v>0</v>
      </c>
      <c r="E522" s="104">
        <f t="shared" si="29"/>
        <v>0</v>
      </c>
      <c r="F522" s="104">
        <f>ROUND(SUMIFS('11月'!G:G,'11月'!O:O,C522,'11月'!K:K,"零售")/1000,0)</f>
        <v>0</v>
      </c>
      <c r="G522" s="104">
        <f t="shared" si="30"/>
        <v>0</v>
      </c>
    </row>
    <row r="523" spans="1:7">
      <c r="A523" s="103" t="str">
        <f t="shared" si="28"/>
        <v>11141</v>
      </c>
      <c r="B523" s="103">
        <v>11</v>
      </c>
      <c r="C523" s="2" t="s">
        <v>116</v>
      </c>
      <c r="D523" s="104">
        <f>ROUND(SUMIFS('11月'!G:G,'11月'!P:P,C523)/1000,0)</f>
        <v>0</v>
      </c>
      <c r="E523" s="104">
        <f t="shared" si="29"/>
        <v>0</v>
      </c>
      <c r="F523" s="104">
        <f>ROUND(SUMIFS('11月'!G:G,'11月'!P:P,C523,'11月'!K:K,"零售")/1000,0)</f>
        <v>0</v>
      </c>
      <c r="G523" s="104">
        <f t="shared" si="30"/>
        <v>0</v>
      </c>
    </row>
    <row r="524" spans="1:7">
      <c r="A524" s="103" t="str">
        <f t="shared" si="28"/>
        <v>1115</v>
      </c>
      <c r="B524" s="103">
        <v>11</v>
      </c>
      <c r="C524" s="2">
        <v>15</v>
      </c>
      <c r="D524" s="104">
        <f>ROUND(SUMIFS('11月'!G:G,'11月'!O:O,C524)/1000,0)</f>
        <v>0</v>
      </c>
      <c r="E524" s="104">
        <f t="shared" si="29"/>
        <v>0</v>
      </c>
      <c r="F524" s="104">
        <f>ROUND(SUMIFS('11月'!G:G,'11月'!O:O,C524,'11月'!K:K,"零售")/1000,0)</f>
        <v>0</v>
      </c>
      <c r="G524" s="104">
        <f t="shared" si="30"/>
        <v>0</v>
      </c>
    </row>
    <row r="525" spans="1:7">
      <c r="A525" s="103" t="str">
        <f t="shared" si="28"/>
        <v>1116</v>
      </c>
      <c r="B525" s="103">
        <v>11</v>
      </c>
      <c r="C525" s="2">
        <v>16</v>
      </c>
      <c r="D525" s="104">
        <f>ROUND(SUMIFS('11月'!G:G,'11月'!P:P,C525)/1000,0)</f>
        <v>0</v>
      </c>
      <c r="E525" s="104">
        <f t="shared" si="29"/>
        <v>0</v>
      </c>
      <c r="F525" s="104">
        <f>ROUND(SUMIFS('11月'!G:G,'11月'!P:P,C525,'11月'!K:K,"零售")/1000,0)</f>
        <v>0</v>
      </c>
      <c r="G525" s="104">
        <f t="shared" si="30"/>
        <v>0</v>
      </c>
    </row>
    <row r="526" spans="1:7">
      <c r="A526" s="103" t="str">
        <f t="shared" si="28"/>
        <v>11161</v>
      </c>
      <c r="B526" s="103">
        <v>11</v>
      </c>
      <c r="C526" s="2">
        <v>161</v>
      </c>
      <c r="D526" s="104">
        <f>ROUND(SUMIFS('11月'!G:G,'11月'!O:O,C526)/1000,0)</f>
        <v>0</v>
      </c>
      <c r="E526" s="104">
        <f t="shared" si="29"/>
        <v>0</v>
      </c>
      <c r="F526" s="104">
        <f>ROUND(SUMIFS('11月'!G:G,'11月'!O:O,C526,'11月'!K:K,"零售")/1000,0)</f>
        <v>0</v>
      </c>
      <c r="G526" s="104">
        <f t="shared" si="30"/>
        <v>0</v>
      </c>
    </row>
    <row r="527" spans="1:7">
      <c r="A527" s="103" t="str">
        <f t="shared" si="28"/>
        <v>1117</v>
      </c>
      <c r="B527" s="103">
        <v>11</v>
      </c>
      <c r="C527" s="2">
        <v>17</v>
      </c>
      <c r="D527" s="104">
        <f>ROUND(SUMIFS('11月'!G:G,'11月'!O:O,C527)/1000,0)</f>
        <v>0</v>
      </c>
      <c r="E527" s="104">
        <f t="shared" si="29"/>
        <v>0</v>
      </c>
      <c r="F527" s="104">
        <f>ROUND(SUMIFS('11月'!G:G,'11月'!O:O,C527,'11月'!K:K,"零售")/1000,0)</f>
        <v>0</v>
      </c>
      <c r="G527" s="104">
        <f t="shared" si="30"/>
        <v>0</v>
      </c>
    </row>
    <row r="528" spans="1:7">
      <c r="A528" s="103" t="str">
        <f t="shared" ref="A528:A590" si="31">CONCATENATE(B528,C528)</f>
        <v>1118</v>
      </c>
      <c r="B528" s="103">
        <v>11</v>
      </c>
      <c r="C528" s="2">
        <v>18</v>
      </c>
      <c r="D528" s="104">
        <f>ROUND(SUMIFS('11月'!G:G,'11月'!O:O,C528)/1000,0)</f>
        <v>0</v>
      </c>
      <c r="E528" s="104">
        <f t="shared" si="29"/>
        <v>0</v>
      </c>
      <c r="F528" s="104">
        <f>ROUND(SUMIFS('11月'!G:G,'11月'!O:O,C528,'11月'!K:K,"零售")/1000,0)</f>
        <v>0</v>
      </c>
      <c r="G528" s="104">
        <f t="shared" si="30"/>
        <v>0</v>
      </c>
    </row>
    <row r="529" spans="1:7">
      <c r="A529" s="103" t="str">
        <f t="shared" si="31"/>
        <v>1119</v>
      </c>
      <c r="B529" s="103">
        <v>11</v>
      </c>
      <c r="C529" s="2">
        <v>19</v>
      </c>
      <c r="D529" s="104">
        <f>ROUND(SUMIFS('11月'!G:G,'11月'!O:O,C529)/1000,0)</f>
        <v>0</v>
      </c>
      <c r="E529" s="104">
        <f t="shared" si="29"/>
        <v>0</v>
      </c>
      <c r="F529" s="104">
        <f>ROUND(SUMIFS('11月'!G:G,'11月'!O:O,C529,'11月'!K:K,"零售")/1000,0)</f>
        <v>0</v>
      </c>
      <c r="G529" s="104">
        <f t="shared" si="30"/>
        <v>0</v>
      </c>
    </row>
    <row r="530" spans="1:7">
      <c r="A530" s="103" t="str">
        <f t="shared" si="31"/>
        <v>1120</v>
      </c>
      <c r="B530" s="103">
        <v>11</v>
      </c>
      <c r="C530" s="2">
        <v>20</v>
      </c>
      <c r="D530" s="104">
        <f>ROUND(SUMIFS('11月'!G:G,'11月'!O:O,C530)/1000,0)</f>
        <v>0</v>
      </c>
      <c r="E530" s="104">
        <f t="shared" si="29"/>
        <v>0</v>
      </c>
      <c r="F530" s="104">
        <f>ROUND(SUMIFS('11月'!G:G,'11月'!O:O,C530,'11月'!K:K,"零售")/1000,0)</f>
        <v>0</v>
      </c>
      <c r="G530" s="104">
        <f t="shared" si="30"/>
        <v>0</v>
      </c>
    </row>
    <row r="531" spans="1:7">
      <c r="A531" s="103" t="str">
        <f t="shared" si="31"/>
        <v>11201</v>
      </c>
      <c r="B531" s="103">
        <v>11</v>
      </c>
      <c r="C531" s="2" t="s">
        <v>125</v>
      </c>
      <c r="D531" s="104">
        <f>ROUND(SUMIFS('11月'!G:G,'11月'!P:P,C531)/1000,0)</f>
        <v>0</v>
      </c>
      <c r="E531" s="104">
        <f t="shared" si="29"/>
        <v>0</v>
      </c>
      <c r="F531" s="104">
        <f>ROUND(SUMIFS('11月'!G:G,'11月'!P:P,C531,'11月'!K:K,"零售")/1000,0)</f>
        <v>0</v>
      </c>
      <c r="G531" s="104">
        <f t="shared" si="30"/>
        <v>0</v>
      </c>
    </row>
    <row r="532" spans="1:7">
      <c r="A532" s="103" t="str">
        <f t="shared" si="31"/>
        <v>1121</v>
      </c>
      <c r="B532" s="103">
        <v>11</v>
      </c>
      <c r="C532" s="2">
        <v>21</v>
      </c>
      <c r="D532" s="104">
        <f>ROUND(SUMIFS('11月'!G:G,'11月'!O:O,C532)/1000,0)</f>
        <v>0</v>
      </c>
      <c r="E532" s="104">
        <f t="shared" si="29"/>
        <v>0</v>
      </c>
      <c r="F532" s="104">
        <f>ROUND(SUMIFS('11月'!G:G,'11月'!O:O,C532,'11月'!K:K,"零售")/1000,0)</f>
        <v>0</v>
      </c>
      <c r="G532" s="104">
        <f t="shared" si="30"/>
        <v>0</v>
      </c>
    </row>
    <row r="533" spans="1:7">
      <c r="A533" s="103" t="str">
        <f t="shared" si="31"/>
        <v>1122</v>
      </c>
      <c r="B533" s="103">
        <v>11</v>
      </c>
      <c r="C533" s="2">
        <v>22</v>
      </c>
      <c r="D533" s="104">
        <f>ROUND(SUMIFS('11月'!G:G,'11月'!O:O,C533)/1000,0)</f>
        <v>0</v>
      </c>
      <c r="E533" s="104">
        <f t="shared" si="29"/>
        <v>0</v>
      </c>
      <c r="F533" s="104">
        <f>ROUND(SUMIFS('11月'!G:G,'11月'!O:O,C533,'11月'!K:K,"零售")/1000,0)</f>
        <v>0</v>
      </c>
      <c r="G533" s="104">
        <f t="shared" si="30"/>
        <v>0</v>
      </c>
    </row>
    <row r="534" spans="1:7">
      <c r="A534" s="103" t="str">
        <f t="shared" si="31"/>
        <v>1123</v>
      </c>
      <c r="B534" s="103">
        <v>11</v>
      </c>
      <c r="C534" s="2">
        <v>23</v>
      </c>
      <c r="D534" s="104">
        <f>ROUND(SUMIFS('11月'!G:G,'11月'!O:O,C534)/1000,0)</f>
        <v>0</v>
      </c>
      <c r="E534" s="104">
        <f t="shared" si="29"/>
        <v>0</v>
      </c>
      <c r="F534" s="104">
        <f>ROUND(SUMIFS('11月'!G:G,'11月'!O:O,C534,'11月'!K:K,"零售")/1000,0)</f>
        <v>0</v>
      </c>
      <c r="G534" s="104">
        <f t="shared" si="30"/>
        <v>0</v>
      </c>
    </row>
    <row r="535" spans="1:7">
      <c r="A535" s="103" t="str">
        <f t="shared" si="31"/>
        <v>11231</v>
      </c>
      <c r="B535" s="103">
        <v>11</v>
      </c>
      <c r="C535" s="2" t="s">
        <v>130</v>
      </c>
      <c r="D535" s="104">
        <f>ROUND(SUMIFS('11月'!G:G,'11月'!P:P,C535)/1000,0)</f>
        <v>0</v>
      </c>
      <c r="E535" s="104">
        <f t="shared" si="29"/>
        <v>0</v>
      </c>
      <c r="F535" s="104">
        <f>ROUND(SUMIFS('11月'!G:G,'11月'!P:P,C535,'11月'!K:K,"零售")/1000,0)</f>
        <v>0</v>
      </c>
      <c r="G535" s="104">
        <f t="shared" si="30"/>
        <v>0</v>
      </c>
    </row>
    <row r="536" spans="1:7">
      <c r="A536" s="103" t="str">
        <f t="shared" si="31"/>
        <v>1124</v>
      </c>
      <c r="B536" s="103">
        <v>11</v>
      </c>
      <c r="C536" s="2">
        <v>24</v>
      </c>
      <c r="D536" s="104">
        <f>ROUND(SUMIFS('11月'!G:G,'11月'!O:O,C536)/1000,0)</f>
        <v>0</v>
      </c>
      <c r="E536" s="104">
        <f t="shared" si="29"/>
        <v>0</v>
      </c>
      <c r="F536" s="104">
        <f>ROUND(SUMIFS('11月'!G:G,'11月'!O:O,C536,'11月'!K:K,"零售")/1000,0)</f>
        <v>0</v>
      </c>
      <c r="G536" s="104">
        <f t="shared" si="30"/>
        <v>0</v>
      </c>
    </row>
    <row r="537" spans="1:7">
      <c r="A537" s="103" t="str">
        <f t="shared" si="31"/>
        <v>11241</v>
      </c>
      <c r="B537" s="103">
        <v>11</v>
      </c>
      <c r="C537" s="2" t="s">
        <v>133</v>
      </c>
      <c r="D537" s="104">
        <f>ROUND(SUMIFS('11月'!G:G,'11月'!P:P,C537)/1000,0)</f>
        <v>0</v>
      </c>
      <c r="E537" s="104">
        <f t="shared" si="29"/>
        <v>0</v>
      </c>
      <c r="F537" s="104">
        <f>ROUND(SUMIFS('11月'!G:G,'11月'!P:P,C537,'11月'!K:K,"零售")/1000,0)</f>
        <v>0</v>
      </c>
      <c r="G537" s="104">
        <f t="shared" si="30"/>
        <v>0</v>
      </c>
    </row>
    <row r="538" spans="1:7">
      <c r="A538" s="103" t="str">
        <f t="shared" si="31"/>
        <v>11242</v>
      </c>
      <c r="B538" s="103">
        <v>11</v>
      </c>
      <c r="C538" s="2" t="s">
        <v>135</v>
      </c>
      <c r="D538" s="104">
        <f>ROUND(SUMIFS('11月'!G:G,'11月'!P:P,C538)/1000,0)</f>
        <v>0</v>
      </c>
      <c r="E538" s="104">
        <f t="shared" si="29"/>
        <v>0</v>
      </c>
      <c r="F538" s="104">
        <f>ROUND(SUMIFS('11月'!G:G,'11月'!P:P,C538,'11月'!K:K,"零售")/1000,0)</f>
        <v>0</v>
      </c>
      <c r="G538" s="104">
        <f t="shared" si="30"/>
        <v>0</v>
      </c>
    </row>
    <row r="539" spans="1:7">
      <c r="A539" s="103" t="str">
        <f t="shared" si="31"/>
        <v>11243</v>
      </c>
      <c r="B539" s="103">
        <v>11</v>
      </c>
      <c r="C539" s="2" t="s">
        <v>137</v>
      </c>
      <c r="D539" s="104">
        <f>ROUND(SUMIFS('11月'!G:G,'11月'!P:P,C539)/1000,0)</f>
        <v>0</v>
      </c>
      <c r="E539" s="104">
        <f t="shared" si="29"/>
        <v>0</v>
      </c>
      <c r="F539" s="104">
        <f>ROUND(SUMIFS('11月'!G:G,'11月'!P:P,C539,'11月'!K:K,"零售")/1000,0)</f>
        <v>0</v>
      </c>
      <c r="G539" s="104">
        <f t="shared" si="30"/>
        <v>0</v>
      </c>
    </row>
    <row r="540" spans="1:7">
      <c r="A540" s="103" t="str">
        <f t="shared" si="31"/>
        <v>1125</v>
      </c>
      <c r="B540" s="103">
        <v>11</v>
      </c>
      <c r="C540" s="2">
        <v>25</v>
      </c>
      <c r="D540" s="104">
        <f>ROUND(SUMIFS('11月'!G:G,'11月'!O:O,C540)/1000,0)</f>
        <v>0</v>
      </c>
      <c r="E540" s="104">
        <f t="shared" si="29"/>
        <v>0</v>
      </c>
      <c r="F540" s="104">
        <f>ROUND(SUMIFS('11月'!G:G,'11月'!O:O,C540,'11月'!K:K,"零售")/1000,0)</f>
        <v>0</v>
      </c>
      <c r="G540" s="104">
        <f t="shared" si="30"/>
        <v>0</v>
      </c>
    </row>
    <row r="541" spans="1:7">
      <c r="A541" s="103" t="str">
        <f t="shared" si="31"/>
        <v>1126</v>
      </c>
      <c r="B541" s="103">
        <v>11</v>
      </c>
      <c r="C541" s="2">
        <v>26</v>
      </c>
      <c r="D541" s="104">
        <f>ROUND(SUMIFS('11月'!G:G,'11月'!O:O,C541)/1000,0)</f>
        <v>0</v>
      </c>
      <c r="E541" s="104">
        <f t="shared" si="29"/>
        <v>0</v>
      </c>
      <c r="F541" s="104">
        <f>ROUND(SUMIFS('11月'!G:G,'11月'!O:O,C541,'11月'!K:K,"零售")/1000,0)</f>
        <v>0</v>
      </c>
      <c r="G541" s="104">
        <f t="shared" si="30"/>
        <v>0</v>
      </c>
    </row>
    <row r="542" spans="1:7">
      <c r="A542" s="103" t="str">
        <f t="shared" si="31"/>
        <v>1127</v>
      </c>
      <c r="B542" s="103">
        <v>11</v>
      </c>
      <c r="C542" s="2">
        <v>27</v>
      </c>
      <c r="D542" s="104">
        <f>ROUND(SUMIFS('11月'!G:G,'11月'!O:O,C542)/1000,0)</f>
        <v>0</v>
      </c>
      <c r="E542" s="104">
        <f t="shared" si="29"/>
        <v>0</v>
      </c>
      <c r="F542" s="104">
        <f>ROUND(SUMIFS('11月'!G:G,'11月'!O:O,C542,'11月'!K:K,"零售")/1000,0)</f>
        <v>0</v>
      </c>
      <c r="G542" s="104">
        <f t="shared" si="30"/>
        <v>0</v>
      </c>
    </row>
    <row r="543" spans="1:7">
      <c r="A543" s="103" t="str">
        <f t="shared" si="31"/>
        <v>1201</v>
      </c>
      <c r="B543" s="103">
        <v>12</v>
      </c>
      <c r="C543" s="163" t="s">
        <v>52</v>
      </c>
      <c r="D543" s="104">
        <f>ROUND(SUMIFS('12月'!G:G,'12月'!O:O,C543)/1000,0)</f>
        <v>0</v>
      </c>
      <c r="E543" s="104">
        <f t="shared" si="29"/>
        <v>0</v>
      </c>
      <c r="F543" s="104">
        <f>ROUND(SUMIFS('12月'!G:G,'12月'!O:O,C543,'12月'!K:K,"零售")/1000,0)</f>
        <v>0</v>
      </c>
      <c r="G543" s="104">
        <f t="shared" si="30"/>
        <v>0</v>
      </c>
    </row>
    <row r="544" spans="1:7">
      <c r="A544" s="103" t="str">
        <f t="shared" si="31"/>
        <v>12011</v>
      </c>
      <c r="B544" s="103">
        <v>12</v>
      </c>
      <c r="C544" s="2" t="s">
        <v>73</v>
      </c>
      <c r="D544" s="104">
        <f>ROUND(SUMIFS('12月'!G:G,'12月'!P:P,C544)/1000,0)</f>
        <v>0</v>
      </c>
      <c r="E544" s="104">
        <f t="shared" si="29"/>
        <v>0</v>
      </c>
      <c r="F544" s="104">
        <f>ROUND(SUMIFS('12月'!G:G,'12月'!P:P,C544,'12月'!K:K,"零售")/1000,0)</f>
        <v>0</v>
      </c>
      <c r="G544" s="104">
        <f t="shared" si="30"/>
        <v>0</v>
      </c>
    </row>
    <row r="545" spans="1:7">
      <c r="A545" s="103" t="str">
        <f t="shared" si="31"/>
        <v>12012</v>
      </c>
      <c r="B545" s="103">
        <v>12</v>
      </c>
      <c r="C545" s="110" t="s">
        <v>75</v>
      </c>
      <c r="D545" s="104">
        <f>ROUND(SUMIFS('12月'!G:G,'12月'!P:P,C545)/1000,0)</f>
        <v>0</v>
      </c>
      <c r="E545" s="104">
        <f t="shared" si="29"/>
        <v>0</v>
      </c>
      <c r="F545" s="104">
        <f>ROUND(SUMIFS('12月'!G:G,'12月'!P:P,C545,'12月'!K:K,"零售")/1000,0)</f>
        <v>0</v>
      </c>
      <c r="G545" s="104">
        <f t="shared" si="30"/>
        <v>0</v>
      </c>
    </row>
    <row r="546" spans="1:7">
      <c r="A546" s="103" t="str">
        <f t="shared" si="31"/>
        <v>12013</v>
      </c>
      <c r="B546" s="103">
        <v>12</v>
      </c>
      <c r="C546" s="2" t="s">
        <v>77</v>
      </c>
      <c r="D546" s="104">
        <f>ROUND(SUMIFS('12月'!G:G,'12月'!P:P,C546)/1000,0)</f>
        <v>0</v>
      </c>
      <c r="E546" s="104">
        <f t="shared" si="29"/>
        <v>0</v>
      </c>
      <c r="F546" s="104">
        <f>ROUND(SUMIFS('12月'!G:G,'12月'!P:P,C546,'12月'!K:K,"零售")/1000,0)</f>
        <v>0</v>
      </c>
      <c r="G546" s="104">
        <f t="shared" si="30"/>
        <v>0</v>
      </c>
    </row>
    <row r="547" spans="1:7">
      <c r="A547" s="103" t="str">
        <f t="shared" si="31"/>
        <v>12014</v>
      </c>
      <c r="B547" s="103">
        <v>12</v>
      </c>
      <c r="C547" s="2" t="s">
        <v>79</v>
      </c>
      <c r="D547" s="104">
        <f>ROUND(SUMIFS('12月'!G:G,'12月'!P:P,C547)/1000,0)</f>
        <v>0</v>
      </c>
      <c r="E547" s="104">
        <f t="shared" si="29"/>
        <v>0</v>
      </c>
      <c r="F547" s="104">
        <f>ROUND(SUMIFS('12月'!G:G,'12月'!P:P,C547,'12月'!K:K,"零售")/1000,0)</f>
        <v>0</v>
      </c>
      <c r="G547" s="104">
        <f t="shared" si="30"/>
        <v>0</v>
      </c>
    </row>
    <row r="548" spans="1:7">
      <c r="A548" s="103" t="str">
        <f t="shared" si="31"/>
        <v>12015</v>
      </c>
      <c r="B548" s="103">
        <v>12</v>
      </c>
      <c r="C548" s="2" t="s">
        <v>81</v>
      </c>
      <c r="D548" s="104">
        <f>ROUND(SUMIFS('12月'!G:G,'12月'!P:P,C548)/1000,0)</f>
        <v>0</v>
      </c>
      <c r="E548" s="104">
        <f t="shared" si="29"/>
        <v>0</v>
      </c>
      <c r="F548" s="104">
        <f>ROUND(SUMIFS('12月'!G:G,'12月'!P:P,C548,'12月'!K:K,"零售")/1000,0)</f>
        <v>0</v>
      </c>
      <c r="G548" s="104">
        <f t="shared" si="30"/>
        <v>0</v>
      </c>
    </row>
    <row r="549" spans="1:7">
      <c r="A549" s="103" t="str">
        <f t="shared" si="31"/>
        <v>1202</v>
      </c>
      <c r="B549" s="103">
        <v>12</v>
      </c>
      <c r="C549" s="163" t="s">
        <v>54</v>
      </c>
      <c r="D549" s="104">
        <f>ROUND(SUMIFS('12月'!G:G,'12月'!O:O,C549)/1000,0)</f>
        <v>0</v>
      </c>
      <c r="E549" s="104">
        <f t="shared" si="29"/>
        <v>0</v>
      </c>
      <c r="F549" s="104">
        <f>ROUND(SUMIFS('12月'!G:G,'12月'!O:O,C549,'12月'!K:K,"零售")/1000,0)</f>
        <v>0</v>
      </c>
      <c r="G549" s="104">
        <f t="shared" si="30"/>
        <v>0</v>
      </c>
    </row>
    <row r="550" spans="1:7">
      <c r="A550" s="103" t="str">
        <f t="shared" si="31"/>
        <v>1203</v>
      </c>
      <c r="B550" s="103">
        <v>12</v>
      </c>
      <c r="C550" s="163" t="s">
        <v>56</v>
      </c>
      <c r="D550" s="104">
        <f>ROUND(SUMIFS('12月'!G:G,'12月'!O:O,C550)/1000,0)</f>
        <v>0</v>
      </c>
      <c r="E550" s="104">
        <f t="shared" si="29"/>
        <v>0</v>
      </c>
      <c r="F550" s="104">
        <f>ROUND(SUMIFS('12月'!G:G,'12月'!O:O,C550,'12月'!K:K,"零售")/1000,0)</f>
        <v>0</v>
      </c>
      <c r="G550" s="104">
        <f t="shared" si="30"/>
        <v>0</v>
      </c>
    </row>
    <row r="551" spans="1:7">
      <c r="A551" s="103" t="str">
        <f t="shared" si="31"/>
        <v>1204</v>
      </c>
      <c r="B551" s="103">
        <v>12</v>
      </c>
      <c r="C551" s="163" t="s">
        <v>58</v>
      </c>
      <c r="D551" s="104">
        <f>ROUND(SUMIFS('12月'!G:G,'12月'!O:O,C551)/1000,0)</f>
        <v>0</v>
      </c>
      <c r="E551" s="104">
        <f t="shared" si="29"/>
        <v>0</v>
      </c>
      <c r="F551" s="104">
        <f>ROUND(SUMIFS('12月'!G:G,'12月'!O:O,C551,'12月'!K:K,"零售")/1000,0)</f>
        <v>0</v>
      </c>
      <c r="G551" s="104">
        <f t="shared" si="30"/>
        <v>0</v>
      </c>
    </row>
    <row r="552" spans="1:7">
      <c r="A552" s="103" t="str">
        <f t="shared" si="31"/>
        <v>12041</v>
      </c>
      <c r="B552" s="103">
        <v>12</v>
      </c>
      <c r="C552" s="2" t="s">
        <v>86</v>
      </c>
      <c r="D552" s="104">
        <f>ROUND(SUMIFS('12月'!G:G,'12月'!P:P,C552)/1000,0)</f>
        <v>0</v>
      </c>
      <c r="E552" s="104">
        <f t="shared" si="29"/>
        <v>0</v>
      </c>
      <c r="F552" s="104">
        <f>ROUND(SUMIFS('12月'!G:G,'12月'!P:P,C552,'12月'!K:K,"零售")/1000,0)</f>
        <v>0</v>
      </c>
      <c r="G552" s="104">
        <f t="shared" si="30"/>
        <v>0</v>
      </c>
    </row>
    <row r="553" spans="1:7">
      <c r="A553" s="103" t="str">
        <f t="shared" si="31"/>
        <v>12042</v>
      </c>
      <c r="B553" s="103">
        <v>12</v>
      </c>
      <c r="C553" s="2" t="s">
        <v>88</v>
      </c>
      <c r="D553" s="104">
        <f>ROUND(SUMIFS('12月'!G:G,'12月'!P:P,C553)/1000,0)</f>
        <v>0</v>
      </c>
      <c r="E553" s="104">
        <f t="shared" si="29"/>
        <v>0</v>
      </c>
      <c r="F553" s="104">
        <f>ROUND(SUMIFS('12月'!G:G,'12月'!P:P,C553,'12月'!K:K,"零售")/1000,0)</f>
        <v>0</v>
      </c>
      <c r="G553" s="104">
        <f t="shared" si="30"/>
        <v>0</v>
      </c>
    </row>
    <row r="554" spans="1:7">
      <c r="A554" s="103" t="str">
        <f t="shared" si="31"/>
        <v>12043</v>
      </c>
      <c r="B554" s="103">
        <v>12</v>
      </c>
      <c r="C554" s="2" t="s">
        <v>90</v>
      </c>
      <c r="D554" s="104">
        <f>ROUND(SUMIFS('12月'!G:G,'12月'!P:P,C554)/1000,0)</f>
        <v>0</v>
      </c>
      <c r="E554" s="104">
        <f t="shared" si="29"/>
        <v>0</v>
      </c>
      <c r="F554" s="104">
        <f>ROUND(SUMIFS('12月'!G:G,'12月'!P:P,C554,'12月'!K:K,"零售")/1000,0)</f>
        <v>0</v>
      </c>
      <c r="G554" s="104">
        <f t="shared" si="30"/>
        <v>0</v>
      </c>
    </row>
    <row r="555" spans="1:7">
      <c r="A555" s="103" t="str">
        <f t="shared" si="31"/>
        <v>1205</v>
      </c>
      <c r="B555" s="103">
        <v>12</v>
      </c>
      <c r="C555" s="163" t="s">
        <v>60</v>
      </c>
      <c r="D555" s="104">
        <f>ROUND(SUMIFS('12月'!G:G,'12月'!O:O,C555)/1000,0)</f>
        <v>0</v>
      </c>
      <c r="E555" s="104">
        <f t="shared" si="29"/>
        <v>0</v>
      </c>
      <c r="F555" s="104">
        <f>ROUND(SUMIFS('12月'!G:G,'12月'!O:O,C555,'12月'!K:K,"零售")/1000,0)</f>
        <v>0</v>
      </c>
      <c r="G555" s="104">
        <f t="shared" si="30"/>
        <v>0</v>
      </c>
    </row>
    <row r="556" spans="1:7">
      <c r="A556" s="103" t="str">
        <f t="shared" si="31"/>
        <v>1206</v>
      </c>
      <c r="B556" s="103">
        <v>12</v>
      </c>
      <c r="C556" s="163" t="s">
        <v>62</v>
      </c>
      <c r="D556" s="104">
        <f>ROUND(SUMIFS('12月'!G:G,'12月'!O:O,C556)/1000,0)</f>
        <v>0</v>
      </c>
      <c r="E556" s="104">
        <f t="shared" si="29"/>
        <v>0</v>
      </c>
      <c r="F556" s="104">
        <f>ROUND(SUMIFS('12月'!G:G,'12月'!O:O,C556,'12月'!K:K,"零售")/1000,0)</f>
        <v>0</v>
      </c>
      <c r="G556" s="104">
        <f t="shared" si="30"/>
        <v>0</v>
      </c>
    </row>
    <row r="557" spans="1:7">
      <c r="A557" s="103" t="str">
        <f t="shared" si="31"/>
        <v>1207</v>
      </c>
      <c r="B557" s="103">
        <v>12</v>
      </c>
      <c r="C557" s="163" t="s">
        <v>94</v>
      </c>
      <c r="D557" s="104">
        <f>ROUND(SUMIFS('12月'!G:G,'12月'!O:O,C557)/1000,0)</f>
        <v>0</v>
      </c>
      <c r="E557" s="104">
        <f t="shared" si="29"/>
        <v>0</v>
      </c>
      <c r="F557" s="104">
        <f>ROUND(SUMIFS('12月'!G:G,'12月'!O:O,C557,'12月'!K:K,"零售")/1000,0)</f>
        <v>0</v>
      </c>
      <c r="G557" s="104">
        <f t="shared" si="30"/>
        <v>0</v>
      </c>
    </row>
    <row r="558" spans="1:7">
      <c r="A558" s="103" t="str">
        <f t="shared" si="31"/>
        <v>12071</v>
      </c>
      <c r="B558" s="103">
        <v>12</v>
      </c>
      <c r="C558" s="2" t="s">
        <v>96</v>
      </c>
      <c r="D558" s="104">
        <f>ROUND(SUMIFS('12月'!G:G,'12月'!P:P,C558)/1000,0)</f>
        <v>0</v>
      </c>
      <c r="E558" s="104">
        <f t="shared" si="29"/>
        <v>0</v>
      </c>
      <c r="F558" s="104">
        <f>ROUND(SUMIFS('12月'!G:G,'12月'!P:P,C558,'12月'!K:K,"零售")/1000,0)</f>
        <v>0</v>
      </c>
      <c r="G558" s="104">
        <f t="shared" si="30"/>
        <v>0</v>
      </c>
    </row>
    <row r="559" spans="1:7">
      <c r="A559" s="103" t="str">
        <f t="shared" si="31"/>
        <v>1208</v>
      </c>
      <c r="B559" s="103">
        <v>12</v>
      </c>
      <c r="C559" s="163" t="s">
        <v>98</v>
      </c>
      <c r="D559" s="104">
        <f>ROUND(SUMIFS('12月'!G:G,'12月'!O:O,C559)/1000,0)</f>
        <v>0</v>
      </c>
      <c r="E559" s="104">
        <f t="shared" si="29"/>
        <v>0</v>
      </c>
      <c r="F559" s="104">
        <f>ROUND(SUMIFS('12月'!G:G,'12月'!O:O,C559,'12月'!K:K,"零售")/1000,0)</f>
        <v>0</v>
      </c>
      <c r="G559" s="104">
        <f t="shared" si="30"/>
        <v>0</v>
      </c>
    </row>
    <row r="560" spans="1:7">
      <c r="A560" s="103" t="str">
        <f t="shared" si="31"/>
        <v>1209</v>
      </c>
      <c r="B560" s="103">
        <v>12</v>
      </c>
      <c r="C560" s="163" t="s">
        <v>100</v>
      </c>
      <c r="D560" s="104">
        <f>ROUND(SUMIFS('12月'!G:G,'12月'!O:O,C560)/1000,0)</f>
        <v>0</v>
      </c>
      <c r="E560" s="104">
        <f t="shared" ref="E560:E590" si="32">E512+D560</f>
        <v>0</v>
      </c>
      <c r="F560" s="104">
        <f>ROUND(SUMIFS('12月'!G:G,'12月'!O:O,C560,'12月'!K:K,"零售")/1000,0)</f>
        <v>0</v>
      </c>
      <c r="G560" s="104">
        <f t="shared" ref="G560:G590" si="33">G512+F560</f>
        <v>0</v>
      </c>
    </row>
    <row r="561" spans="1:7">
      <c r="A561" s="103" t="str">
        <f t="shared" si="31"/>
        <v>12091</v>
      </c>
      <c r="B561" s="103">
        <v>12</v>
      </c>
      <c r="C561" s="2" t="s">
        <v>102</v>
      </c>
      <c r="D561" s="104">
        <f>ROUND(SUMIFS('12月'!G:G,'12月'!P:P,C561)/1000,0)</f>
        <v>0</v>
      </c>
      <c r="E561" s="104">
        <f t="shared" si="32"/>
        <v>0</v>
      </c>
      <c r="F561" s="104">
        <f>ROUND(SUMIFS('12月'!G:G,'12月'!P:P,C561,'12月'!K:K,"零售")/1000,0)</f>
        <v>0</v>
      </c>
      <c r="G561" s="104">
        <f t="shared" si="33"/>
        <v>0</v>
      </c>
    </row>
    <row r="562" spans="1:7">
      <c r="A562" s="103" t="str">
        <f t="shared" si="31"/>
        <v>1210</v>
      </c>
      <c r="B562" s="103">
        <v>12</v>
      </c>
      <c r="C562" s="2">
        <v>10</v>
      </c>
      <c r="D562" s="104">
        <f>ROUND(SUMIFS('12月'!G:G,'12月'!O:O,C562)/1000,0)</f>
        <v>0</v>
      </c>
      <c r="E562" s="104">
        <f t="shared" si="32"/>
        <v>0</v>
      </c>
      <c r="F562" s="104">
        <f>ROUND(SUMIFS('12月'!G:G,'12月'!O:O,C562,'12月'!K:K,"零售")/1000,0)</f>
        <v>0</v>
      </c>
      <c r="G562" s="104">
        <f t="shared" si="33"/>
        <v>0</v>
      </c>
    </row>
    <row r="563" spans="1:7">
      <c r="A563" s="103" t="str">
        <f t="shared" si="31"/>
        <v>1211</v>
      </c>
      <c r="B563" s="103">
        <v>12</v>
      </c>
      <c r="C563" s="2">
        <v>11</v>
      </c>
      <c r="D563" s="104">
        <f>ROUND(SUMIFS('12月'!G:G,'12月'!O:O,C563)/1000,0)</f>
        <v>0</v>
      </c>
      <c r="E563" s="104">
        <f t="shared" si="32"/>
        <v>0</v>
      </c>
      <c r="F563" s="104">
        <f>ROUND(SUMIFS('12月'!G:G,'12月'!O:O,C563,'12月'!K:K,"零售")/1000,0)</f>
        <v>0</v>
      </c>
      <c r="G563" s="104">
        <f t="shared" si="33"/>
        <v>0</v>
      </c>
    </row>
    <row r="564" spans="1:7">
      <c r="A564" s="103" t="str">
        <f t="shared" si="31"/>
        <v>1212</v>
      </c>
      <c r="B564" s="103">
        <v>12</v>
      </c>
      <c r="C564" s="2">
        <v>12</v>
      </c>
      <c r="D564" s="104">
        <f>ROUND(SUMIFS('12月'!G:G,'12月'!O:O,C564)/1000,0)</f>
        <v>0</v>
      </c>
      <c r="E564" s="104">
        <f t="shared" si="32"/>
        <v>0</v>
      </c>
      <c r="F564" s="104">
        <f>ROUND(SUMIFS('12月'!G:G,'12月'!O:O,C564,'12月'!K:K,"零售")/1000,0)</f>
        <v>0</v>
      </c>
      <c r="G564" s="104">
        <f t="shared" si="33"/>
        <v>0</v>
      </c>
    </row>
    <row r="565" spans="1:7">
      <c r="A565" s="103" t="str">
        <f t="shared" si="31"/>
        <v>12121</v>
      </c>
      <c r="B565" s="103">
        <v>12</v>
      </c>
      <c r="C565" s="2">
        <v>121</v>
      </c>
      <c r="D565" s="104">
        <f>ROUND(SUMIFS('12月'!G:G,'12月'!P:P,C565)/1000,0)</f>
        <v>0</v>
      </c>
      <c r="E565" s="104">
        <f t="shared" si="32"/>
        <v>0</v>
      </c>
      <c r="F565" s="104">
        <f>ROUND(SUMIFS('12月'!G:G,'12月'!P:P,C565,'12月'!K:K,"零售")/1000,0)</f>
        <v>0</v>
      </c>
      <c r="G565" s="104">
        <f t="shared" si="33"/>
        <v>0</v>
      </c>
    </row>
    <row r="566" spans="1:7">
      <c r="A566" s="103" t="str">
        <f t="shared" si="31"/>
        <v>12122</v>
      </c>
      <c r="B566" s="103">
        <v>12</v>
      </c>
      <c r="C566" s="2" t="s">
        <v>108</v>
      </c>
      <c r="D566" s="104">
        <f>ROUND(SUMIFS('12月'!G:G,'12月'!P:P,C566)/1000,0)</f>
        <v>0</v>
      </c>
      <c r="E566" s="104">
        <f t="shared" si="32"/>
        <v>0</v>
      </c>
      <c r="F566" s="104">
        <f>ROUND(SUMIFS('12月'!G:G,'12月'!P:P,C566,'12月'!K:K,"零售")/1000,0)</f>
        <v>0</v>
      </c>
      <c r="G566" s="104">
        <f t="shared" si="33"/>
        <v>0</v>
      </c>
    </row>
    <row r="567" spans="1:7">
      <c r="A567" s="103" t="str">
        <f t="shared" si="31"/>
        <v>1213</v>
      </c>
      <c r="B567" s="103">
        <v>12</v>
      </c>
      <c r="C567" s="2">
        <v>13</v>
      </c>
      <c r="D567" s="104">
        <f>ROUND(SUMIFS('12月'!G:G,'12月'!O:O,C567)/1000,0)</f>
        <v>0</v>
      </c>
      <c r="E567" s="104">
        <f t="shared" si="32"/>
        <v>0</v>
      </c>
      <c r="F567" s="104">
        <f>ROUND(SUMIFS('12月'!G:G,'12月'!O:O,C567,'12月'!K:K,"零售")/1000,0)</f>
        <v>0</v>
      </c>
      <c r="G567" s="104">
        <f t="shared" si="33"/>
        <v>0</v>
      </c>
    </row>
    <row r="568" spans="1:7">
      <c r="A568" s="103" t="str">
        <f t="shared" si="31"/>
        <v>12131</v>
      </c>
      <c r="B568" s="103">
        <v>12</v>
      </c>
      <c r="C568" s="2" t="s">
        <v>111</v>
      </c>
      <c r="D568" s="104">
        <f>ROUND(SUMIFS('12月'!G:G,'12月'!P:P,C568)/1000,0)</f>
        <v>0</v>
      </c>
      <c r="E568" s="104">
        <f t="shared" si="32"/>
        <v>0</v>
      </c>
      <c r="F568" s="104">
        <f>ROUND(SUMIFS('12月'!G:G,'12月'!P:P,C568,'12月'!K:K,"零售")/1000,0)</f>
        <v>0</v>
      </c>
      <c r="G568" s="104">
        <f t="shared" si="33"/>
        <v>0</v>
      </c>
    </row>
    <row r="569" spans="1:7">
      <c r="A569" s="103" t="str">
        <f t="shared" si="31"/>
        <v>12132</v>
      </c>
      <c r="B569" s="103">
        <v>12</v>
      </c>
      <c r="C569" s="2" t="s">
        <v>113</v>
      </c>
      <c r="D569" s="104">
        <f>ROUND(SUMIFS('12月'!G:G,'12月'!P:P,C569)/1000,0)</f>
        <v>0</v>
      </c>
      <c r="E569" s="104">
        <f t="shared" si="32"/>
        <v>0</v>
      </c>
      <c r="F569" s="104">
        <f>ROUND(SUMIFS('12月'!G:G,'12月'!P:P,C569,'12月'!K:K,"零售")/1000,0)</f>
        <v>0</v>
      </c>
      <c r="G569" s="104">
        <f t="shared" si="33"/>
        <v>0</v>
      </c>
    </row>
    <row r="570" spans="1:7">
      <c r="A570" s="103" t="str">
        <f t="shared" si="31"/>
        <v>1214</v>
      </c>
      <c r="B570" s="103">
        <v>12</v>
      </c>
      <c r="C570" s="2">
        <v>14</v>
      </c>
      <c r="D570" s="104">
        <f>ROUND(SUMIFS('12月'!G:G,'12月'!O:O,C570)/1000,0)</f>
        <v>0</v>
      </c>
      <c r="E570" s="104">
        <f t="shared" si="32"/>
        <v>0</v>
      </c>
      <c r="F570" s="104">
        <f>ROUND(SUMIFS('12月'!G:G,'12月'!O:O,C570,'12月'!K:K,"零售")/1000,0)</f>
        <v>0</v>
      </c>
      <c r="G570" s="104">
        <f t="shared" si="33"/>
        <v>0</v>
      </c>
    </row>
    <row r="571" spans="1:7">
      <c r="A571" s="103" t="str">
        <f t="shared" si="31"/>
        <v>12141</v>
      </c>
      <c r="B571" s="103">
        <v>12</v>
      </c>
      <c r="C571" s="2" t="s">
        <v>116</v>
      </c>
      <c r="D571" s="104">
        <f>ROUND(SUMIFS('12月'!G:G,'12月'!P:P,C571)/1000,0)</f>
        <v>0</v>
      </c>
      <c r="E571" s="104">
        <f t="shared" si="32"/>
        <v>0</v>
      </c>
      <c r="F571" s="104">
        <f>ROUND(SUMIFS('12月'!G:G,'12月'!P:P,C571,'12月'!K:K,"零售")/1000,0)</f>
        <v>0</v>
      </c>
      <c r="G571" s="104">
        <f t="shared" si="33"/>
        <v>0</v>
      </c>
    </row>
    <row r="572" spans="1:7">
      <c r="A572" s="103" t="str">
        <f t="shared" si="31"/>
        <v>1215</v>
      </c>
      <c r="B572" s="103">
        <v>12</v>
      </c>
      <c r="C572" s="2">
        <v>15</v>
      </c>
      <c r="D572" s="104">
        <f>ROUND(SUMIFS('12月'!G:G,'12月'!O:O,C572)/1000,0)</f>
        <v>0</v>
      </c>
      <c r="E572" s="104">
        <f t="shared" si="32"/>
        <v>0</v>
      </c>
      <c r="F572" s="104">
        <f>ROUND(SUMIFS('12月'!G:G,'12月'!O:O,C572,'12月'!K:K,"零售")/1000,0)</f>
        <v>0</v>
      </c>
      <c r="G572" s="104">
        <f t="shared" si="33"/>
        <v>0</v>
      </c>
    </row>
    <row r="573" spans="1:7">
      <c r="A573" s="103" t="str">
        <f t="shared" si="31"/>
        <v>1216</v>
      </c>
      <c r="B573" s="103">
        <v>12</v>
      </c>
      <c r="C573" s="2">
        <v>16</v>
      </c>
      <c r="D573" s="104">
        <f>ROUND(SUMIFS('12月'!G:G,'12月'!P:P,C573)/1000,0)</f>
        <v>0</v>
      </c>
      <c r="E573" s="104">
        <f t="shared" si="32"/>
        <v>0</v>
      </c>
      <c r="F573" s="104">
        <f>ROUND(SUMIFS('12月'!G:G,'12月'!P:P,C573,'12月'!K:K,"零售")/1000,0)</f>
        <v>0</v>
      </c>
      <c r="G573" s="104">
        <f t="shared" si="33"/>
        <v>0</v>
      </c>
    </row>
    <row r="574" spans="1:7">
      <c r="A574" s="103" t="str">
        <f t="shared" si="31"/>
        <v>12161</v>
      </c>
      <c r="B574" s="103">
        <v>12</v>
      </c>
      <c r="C574" s="2">
        <v>161</v>
      </c>
      <c r="D574" s="104">
        <f>ROUND(SUMIFS('12月'!G:G,'12月'!O:O,C574)/1000,0)</f>
        <v>0</v>
      </c>
      <c r="E574" s="104">
        <f t="shared" si="32"/>
        <v>0</v>
      </c>
      <c r="F574" s="104">
        <f>ROUND(SUMIFS('12月'!G:G,'12月'!O:O,C574,'12月'!K:K,"零售")/1000,0)</f>
        <v>0</v>
      </c>
      <c r="G574" s="104">
        <f t="shared" si="33"/>
        <v>0</v>
      </c>
    </row>
    <row r="575" spans="1:7">
      <c r="A575" s="103" t="str">
        <f t="shared" si="31"/>
        <v>1217</v>
      </c>
      <c r="B575" s="103">
        <v>12</v>
      </c>
      <c r="C575" s="2">
        <v>17</v>
      </c>
      <c r="D575" s="104">
        <f>ROUND(SUMIFS('12月'!G:G,'12月'!O:O,C575)/1000,0)</f>
        <v>0</v>
      </c>
      <c r="E575" s="104">
        <f t="shared" si="32"/>
        <v>0</v>
      </c>
      <c r="F575" s="104">
        <f>ROUND(SUMIFS('12月'!G:G,'12月'!O:O,C575,'12月'!K:K,"零售")/1000,0)</f>
        <v>0</v>
      </c>
      <c r="G575" s="104">
        <f t="shared" si="33"/>
        <v>0</v>
      </c>
    </row>
    <row r="576" spans="1:7">
      <c r="A576" s="103" t="str">
        <f t="shared" si="31"/>
        <v>1218</v>
      </c>
      <c r="B576" s="103">
        <v>12</v>
      </c>
      <c r="C576" s="2">
        <v>18</v>
      </c>
      <c r="D576" s="104">
        <f>ROUND(SUMIFS('12月'!G:G,'12月'!O:O,C576)/1000,0)</f>
        <v>0</v>
      </c>
      <c r="E576" s="104">
        <f t="shared" si="32"/>
        <v>0</v>
      </c>
      <c r="F576" s="104">
        <f>ROUND(SUMIFS('12月'!G:G,'12月'!O:O,C576,'12月'!K:K,"零售")/1000,0)</f>
        <v>0</v>
      </c>
      <c r="G576" s="104">
        <f t="shared" si="33"/>
        <v>0</v>
      </c>
    </row>
    <row r="577" spans="1:7">
      <c r="A577" s="103" t="str">
        <f t="shared" si="31"/>
        <v>1219</v>
      </c>
      <c r="B577" s="103">
        <v>12</v>
      </c>
      <c r="C577" s="2">
        <v>19</v>
      </c>
      <c r="D577" s="104">
        <f>ROUND(SUMIFS('12月'!G:G,'12月'!O:O,C577)/1000,0)</f>
        <v>0</v>
      </c>
      <c r="E577" s="104">
        <f t="shared" si="32"/>
        <v>0</v>
      </c>
      <c r="F577" s="104">
        <f>ROUND(SUMIFS('12月'!G:G,'12月'!O:O,C577,'12月'!K:K,"零售")/1000,0)</f>
        <v>0</v>
      </c>
      <c r="G577" s="104">
        <f t="shared" si="33"/>
        <v>0</v>
      </c>
    </row>
    <row r="578" spans="1:7">
      <c r="A578" s="103" t="str">
        <f t="shared" si="31"/>
        <v>1220</v>
      </c>
      <c r="B578" s="103">
        <v>12</v>
      </c>
      <c r="C578" s="2">
        <v>20</v>
      </c>
      <c r="D578" s="104">
        <f>ROUND(SUMIFS('12月'!G:G,'12月'!O:O,C578)/1000,0)</f>
        <v>0</v>
      </c>
      <c r="E578" s="104">
        <f t="shared" si="32"/>
        <v>0</v>
      </c>
      <c r="F578" s="104">
        <f>ROUND(SUMIFS('12月'!G:G,'12月'!O:O,C578,'12月'!K:K,"零售")/1000,0)</f>
        <v>0</v>
      </c>
      <c r="G578" s="104">
        <f t="shared" si="33"/>
        <v>0</v>
      </c>
    </row>
    <row r="579" spans="1:7">
      <c r="A579" s="103" t="str">
        <f t="shared" si="31"/>
        <v>12201</v>
      </c>
      <c r="B579" s="103">
        <v>12</v>
      </c>
      <c r="C579" s="2" t="s">
        <v>125</v>
      </c>
      <c r="D579" s="104">
        <f>ROUND(SUMIFS('12月'!G:G,'12月'!P:P,C579)/1000,0)</f>
        <v>0</v>
      </c>
      <c r="E579" s="104">
        <f t="shared" si="32"/>
        <v>0</v>
      </c>
      <c r="F579" s="104">
        <f>ROUND(SUMIFS('12月'!G:G,'12月'!P:P,C579,'12月'!K:K,"零售")/1000,0)</f>
        <v>0</v>
      </c>
      <c r="G579" s="104">
        <f t="shared" si="33"/>
        <v>0</v>
      </c>
    </row>
    <row r="580" spans="1:7">
      <c r="A580" s="103" t="str">
        <f t="shared" si="31"/>
        <v>1221</v>
      </c>
      <c r="B580" s="103">
        <v>12</v>
      </c>
      <c r="C580" s="2">
        <v>21</v>
      </c>
      <c r="D580" s="104">
        <f>ROUND(SUMIFS('12月'!G:G,'12月'!O:O,C580)/1000,0)</f>
        <v>0</v>
      </c>
      <c r="E580" s="104">
        <f t="shared" si="32"/>
        <v>0</v>
      </c>
      <c r="F580" s="104">
        <f>ROUND(SUMIFS('12月'!G:G,'12月'!O:O,C580,'12月'!K:K,"零售")/1000,0)</f>
        <v>0</v>
      </c>
      <c r="G580" s="104">
        <f t="shared" si="33"/>
        <v>0</v>
      </c>
    </row>
    <row r="581" spans="1:7">
      <c r="A581" s="103" t="str">
        <f t="shared" si="31"/>
        <v>1222</v>
      </c>
      <c r="B581" s="103">
        <v>12</v>
      </c>
      <c r="C581" s="2">
        <v>22</v>
      </c>
      <c r="D581" s="104">
        <f>ROUND(SUMIFS('12月'!G:G,'12月'!O:O,C581)/1000,0)</f>
        <v>0</v>
      </c>
      <c r="E581" s="104">
        <f t="shared" si="32"/>
        <v>0</v>
      </c>
      <c r="F581" s="104">
        <f>ROUND(SUMIFS('12月'!G:G,'12月'!O:O,C581,'12月'!K:K,"零售")/1000,0)</f>
        <v>0</v>
      </c>
      <c r="G581" s="104">
        <f t="shared" si="33"/>
        <v>0</v>
      </c>
    </row>
    <row r="582" spans="1:7">
      <c r="A582" s="103" t="str">
        <f t="shared" si="31"/>
        <v>1223</v>
      </c>
      <c r="B582" s="103">
        <v>12</v>
      </c>
      <c r="C582" s="2">
        <v>23</v>
      </c>
      <c r="D582" s="104">
        <f>ROUND(SUMIFS('12月'!G:G,'12月'!O:O,C582)/1000,0)</f>
        <v>0</v>
      </c>
      <c r="E582" s="104">
        <f t="shared" si="32"/>
        <v>0</v>
      </c>
      <c r="F582" s="104">
        <f>ROUND(SUMIFS('12月'!G:G,'12月'!O:O,C582,'12月'!K:K,"零售")/1000,0)</f>
        <v>0</v>
      </c>
      <c r="G582" s="104">
        <f t="shared" si="33"/>
        <v>0</v>
      </c>
    </row>
    <row r="583" spans="1:7">
      <c r="A583" s="103" t="str">
        <f t="shared" si="31"/>
        <v>12231</v>
      </c>
      <c r="B583" s="103">
        <v>12</v>
      </c>
      <c r="C583" s="2" t="s">
        <v>130</v>
      </c>
      <c r="D583" s="104">
        <f>ROUND(SUMIFS('12月'!G:G,'12月'!P:P,C583)/1000,0)</f>
        <v>0</v>
      </c>
      <c r="E583" s="104">
        <f t="shared" si="32"/>
        <v>0</v>
      </c>
      <c r="F583" s="104">
        <f>ROUND(SUMIFS('12月'!G:G,'12月'!P:P,C583,'12月'!K:K,"零售")/1000,0)</f>
        <v>0</v>
      </c>
      <c r="G583" s="104">
        <f t="shared" si="33"/>
        <v>0</v>
      </c>
    </row>
    <row r="584" spans="1:7">
      <c r="A584" s="103" t="str">
        <f t="shared" si="31"/>
        <v>1224</v>
      </c>
      <c r="B584" s="103">
        <v>12</v>
      </c>
      <c r="C584" s="2">
        <v>24</v>
      </c>
      <c r="D584" s="104">
        <f>ROUND(SUMIFS('12月'!G:G,'12月'!O:O,C584)/1000,0)</f>
        <v>0</v>
      </c>
      <c r="E584" s="104">
        <f t="shared" si="32"/>
        <v>0</v>
      </c>
      <c r="F584" s="104">
        <f>ROUND(SUMIFS('12月'!G:G,'12月'!O:O,C584,'12月'!K:K,"零售")/1000,0)</f>
        <v>0</v>
      </c>
      <c r="G584" s="104">
        <f t="shared" si="33"/>
        <v>0</v>
      </c>
    </row>
    <row r="585" spans="1:7">
      <c r="A585" s="103" t="str">
        <f t="shared" si="31"/>
        <v>12241</v>
      </c>
      <c r="B585" s="103">
        <v>12</v>
      </c>
      <c r="C585" s="2" t="s">
        <v>133</v>
      </c>
      <c r="D585" s="104">
        <f>ROUND(SUMIFS('12月'!G:G,'12月'!P:P,C585)/1000,0)</f>
        <v>0</v>
      </c>
      <c r="E585" s="104">
        <f t="shared" si="32"/>
        <v>0</v>
      </c>
      <c r="F585" s="104">
        <f>ROUND(SUMIFS('12月'!G:G,'12月'!P:P,C585,'12月'!K:K,"零售")/1000,0)</f>
        <v>0</v>
      </c>
      <c r="G585" s="104">
        <f t="shared" si="33"/>
        <v>0</v>
      </c>
    </row>
    <row r="586" spans="1:7">
      <c r="A586" s="103" t="str">
        <f t="shared" si="31"/>
        <v>12242</v>
      </c>
      <c r="B586" s="103">
        <v>12</v>
      </c>
      <c r="C586" s="2" t="s">
        <v>135</v>
      </c>
      <c r="D586" s="104">
        <f>ROUND(SUMIFS('12月'!G:G,'12月'!P:P,C586)/1000,0)</f>
        <v>0</v>
      </c>
      <c r="E586" s="104">
        <f t="shared" si="32"/>
        <v>0</v>
      </c>
      <c r="F586" s="104">
        <f>ROUND(SUMIFS('12月'!G:G,'12月'!P:P,C586,'12月'!K:K,"零售")/1000,0)</f>
        <v>0</v>
      </c>
      <c r="G586" s="104">
        <f t="shared" si="33"/>
        <v>0</v>
      </c>
    </row>
    <row r="587" spans="1:7">
      <c r="A587" s="103" t="str">
        <f t="shared" si="31"/>
        <v>12243</v>
      </c>
      <c r="B587" s="103">
        <v>12</v>
      </c>
      <c r="C587" s="2" t="s">
        <v>137</v>
      </c>
      <c r="D587" s="104">
        <f>ROUND(SUMIFS('12月'!G:G,'12月'!P:P,C587)/1000,0)</f>
        <v>0</v>
      </c>
      <c r="E587" s="104">
        <f t="shared" si="32"/>
        <v>0</v>
      </c>
      <c r="F587" s="104">
        <f>ROUND(SUMIFS('12月'!G:G,'12月'!P:P,C587,'12月'!K:K,"零售")/1000,0)</f>
        <v>0</v>
      </c>
      <c r="G587" s="104">
        <f t="shared" si="33"/>
        <v>0</v>
      </c>
    </row>
    <row r="588" spans="1:7">
      <c r="A588" s="103" t="str">
        <f t="shared" si="31"/>
        <v>1225</v>
      </c>
      <c r="B588" s="103">
        <v>12</v>
      </c>
      <c r="C588" s="2">
        <v>25</v>
      </c>
      <c r="D588" s="104">
        <f>ROUND(SUMIFS('12月'!G:G,'12月'!O:O,C588)/1000,0)</f>
        <v>0</v>
      </c>
      <c r="E588" s="104">
        <f t="shared" si="32"/>
        <v>0</v>
      </c>
      <c r="F588" s="104">
        <f>ROUND(SUMIFS('12月'!G:G,'12月'!O:O,C588,'12月'!K:K,"零售")/1000,0)</f>
        <v>0</v>
      </c>
      <c r="G588" s="104">
        <f t="shared" si="33"/>
        <v>0</v>
      </c>
    </row>
    <row r="589" spans="1:7">
      <c r="A589" s="103" t="str">
        <f t="shared" si="31"/>
        <v>1226</v>
      </c>
      <c r="B589" s="103">
        <v>12</v>
      </c>
      <c r="C589" s="2">
        <v>26</v>
      </c>
      <c r="D589" s="104">
        <f>ROUND(SUMIFS('12月'!G:G,'12月'!O:O,C589)/1000,0)</f>
        <v>0</v>
      </c>
      <c r="E589" s="104">
        <f t="shared" si="32"/>
        <v>0</v>
      </c>
      <c r="F589" s="104">
        <f>ROUND(SUMIFS('12月'!G:G,'12月'!O:O,C589,'12月'!K:K,"零售")/1000,0)</f>
        <v>0</v>
      </c>
      <c r="G589" s="104">
        <f t="shared" si="33"/>
        <v>0</v>
      </c>
    </row>
    <row r="590" spans="1:7">
      <c r="A590" s="103" t="str">
        <f t="shared" si="31"/>
        <v>1227</v>
      </c>
      <c r="B590" s="103">
        <v>12</v>
      </c>
      <c r="C590" s="2">
        <v>27</v>
      </c>
      <c r="D590" s="104">
        <f>ROUND(SUMIFS('12月'!G:G,'12月'!O:O,C590)/1000,0)</f>
        <v>0</v>
      </c>
      <c r="E590" s="104">
        <f t="shared" si="32"/>
        <v>0</v>
      </c>
      <c r="F590" s="104">
        <f>ROUND(SUMIFS('12月'!G:G,'12月'!O:O,C590,'12月'!K:K,"零售")/1000,0)</f>
        <v>0</v>
      </c>
      <c r="G590" s="104">
        <f t="shared" si="33"/>
        <v>0</v>
      </c>
    </row>
  </sheetData>
  <sheetProtection formatCells="0" formatColumns="0" formatRows="0" insertRows="0" insertColumns="0" insertHyperlinks="0" deleteColumns="0" deleteRows="0" sort="0" autoFilter="0" pivotTables="0"/>
  <autoFilter xmlns:etc="http://www.wps.cn/officeDocument/2017/etCustomData" ref="A2:N590" etc:filterBottomFollowUsedRange="0">
    <extLst/>
  </autoFilter>
  <mergeCells count="6">
    <mergeCell ref="D1:G1"/>
    <mergeCell ref="H1:K1"/>
    <mergeCell ref="L1:M1"/>
    <mergeCell ref="A1:A2"/>
    <mergeCell ref="B1:B2"/>
    <mergeCell ref="C1:C2"/>
  </mergeCells>
  <pageMargins left="0.75" right="0.75" top="1" bottom="1" header="0.5" footer="0.5"/>
  <headerFooter/>
  <ignoredErrors>
    <ignoredError sqref="J3:J14"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FFC000"/>
  </sheetPr>
  <dimension ref="A1:AW17"/>
  <sheetViews>
    <sheetView showGridLines="0" topLeftCell="A5" workbookViewId="0">
      <pane xSplit="1" topLeftCell="G1" activePane="topRight" state="frozen"/>
      <selection/>
      <selection pane="topRight" activeCell="C20" sqref="C20"/>
    </sheetView>
  </sheetViews>
  <sheetFormatPr defaultColWidth="9" defaultRowHeight="15.75"/>
  <cols>
    <col min="1" max="1" width="20.8583333333333" style="77" customWidth="1"/>
    <col min="2" max="9" width="9.00833333333333" style="77" customWidth="1"/>
    <col min="10" max="16384" width="9" style="77"/>
  </cols>
  <sheetData>
    <row r="1" ht="25" customHeight="1" spans="1:5">
      <c r="A1" s="78" t="s">
        <v>174</v>
      </c>
      <c r="B1" s="79"/>
      <c r="C1" s="79"/>
      <c r="D1" s="79"/>
      <c r="E1" s="79"/>
    </row>
    <row r="2" ht="25" customHeight="1" spans="1:2">
      <c r="A2" s="80" t="s">
        <v>175</v>
      </c>
      <c r="B2" s="81"/>
    </row>
    <row r="3" ht="25" customHeight="1" spans="1:49">
      <c r="A3" s="82" t="s">
        <v>176</v>
      </c>
      <c r="B3" s="83" t="s">
        <v>177</v>
      </c>
      <c r="C3" s="83"/>
      <c r="D3" s="83"/>
      <c r="E3" s="83"/>
      <c r="F3" s="95" t="s">
        <v>178</v>
      </c>
      <c r="G3" s="83"/>
      <c r="H3" s="83"/>
      <c r="I3" s="83"/>
      <c r="J3" s="95" t="s">
        <v>179</v>
      </c>
      <c r="K3" s="83"/>
      <c r="L3" s="83"/>
      <c r="M3" s="83"/>
      <c r="N3" s="95" t="s">
        <v>180</v>
      </c>
      <c r="O3" s="83"/>
      <c r="P3" s="83"/>
      <c r="Q3" s="83"/>
      <c r="R3" s="95" t="s">
        <v>181</v>
      </c>
      <c r="S3" s="83"/>
      <c r="T3" s="83"/>
      <c r="U3" s="83"/>
      <c r="V3" s="95" t="s">
        <v>182</v>
      </c>
      <c r="W3" s="83"/>
      <c r="X3" s="83"/>
      <c r="Y3" s="83"/>
      <c r="Z3" s="95" t="s">
        <v>183</v>
      </c>
      <c r="AA3" s="83"/>
      <c r="AB3" s="83"/>
      <c r="AC3" s="83"/>
      <c r="AD3" s="95" t="s">
        <v>184</v>
      </c>
      <c r="AE3" s="83"/>
      <c r="AF3" s="83"/>
      <c r="AG3" s="83"/>
      <c r="AH3" s="95" t="s">
        <v>185</v>
      </c>
      <c r="AI3" s="83"/>
      <c r="AJ3" s="83"/>
      <c r="AK3" s="83"/>
      <c r="AL3" s="95" t="s">
        <v>186</v>
      </c>
      <c r="AM3" s="83"/>
      <c r="AN3" s="83"/>
      <c r="AO3" s="83"/>
      <c r="AP3" s="95" t="s">
        <v>187</v>
      </c>
      <c r="AQ3" s="83"/>
      <c r="AR3" s="83"/>
      <c r="AS3" s="83"/>
      <c r="AT3" s="95" t="s">
        <v>188</v>
      </c>
      <c r="AU3" s="83"/>
      <c r="AV3" s="83"/>
      <c r="AW3" s="83"/>
    </row>
    <row r="4" ht="25" customHeight="1" spans="1:49">
      <c r="A4" s="84"/>
      <c r="B4" s="85" t="s">
        <v>189</v>
      </c>
      <c r="C4" s="85" t="s">
        <v>190</v>
      </c>
      <c r="D4" s="86" t="s">
        <v>191</v>
      </c>
      <c r="E4" s="86" t="s">
        <v>192</v>
      </c>
      <c r="F4" s="85" t="s">
        <v>189</v>
      </c>
      <c r="G4" s="85" t="s">
        <v>190</v>
      </c>
      <c r="H4" s="86" t="s">
        <v>191</v>
      </c>
      <c r="I4" s="86" t="s">
        <v>192</v>
      </c>
      <c r="J4" s="85" t="s">
        <v>189</v>
      </c>
      <c r="K4" s="85" t="s">
        <v>190</v>
      </c>
      <c r="L4" s="86" t="s">
        <v>191</v>
      </c>
      <c r="M4" s="86" t="s">
        <v>192</v>
      </c>
      <c r="N4" s="85" t="s">
        <v>189</v>
      </c>
      <c r="O4" s="85" t="s">
        <v>190</v>
      </c>
      <c r="P4" s="86" t="s">
        <v>191</v>
      </c>
      <c r="Q4" s="86" t="s">
        <v>192</v>
      </c>
      <c r="R4" s="85" t="s">
        <v>189</v>
      </c>
      <c r="S4" s="85" t="s">
        <v>190</v>
      </c>
      <c r="T4" s="86" t="s">
        <v>191</v>
      </c>
      <c r="U4" s="86" t="s">
        <v>192</v>
      </c>
      <c r="V4" s="85" t="s">
        <v>189</v>
      </c>
      <c r="W4" s="85" t="s">
        <v>190</v>
      </c>
      <c r="X4" s="86" t="s">
        <v>191</v>
      </c>
      <c r="Y4" s="86" t="s">
        <v>192</v>
      </c>
      <c r="Z4" s="85" t="s">
        <v>189</v>
      </c>
      <c r="AA4" s="85" t="s">
        <v>190</v>
      </c>
      <c r="AB4" s="86" t="s">
        <v>191</v>
      </c>
      <c r="AC4" s="86" t="s">
        <v>192</v>
      </c>
      <c r="AD4" s="85" t="s">
        <v>189</v>
      </c>
      <c r="AE4" s="85" t="s">
        <v>190</v>
      </c>
      <c r="AF4" s="86" t="s">
        <v>191</v>
      </c>
      <c r="AG4" s="86" t="s">
        <v>192</v>
      </c>
      <c r="AH4" s="85" t="s">
        <v>189</v>
      </c>
      <c r="AI4" s="85" t="s">
        <v>190</v>
      </c>
      <c r="AJ4" s="86" t="s">
        <v>191</v>
      </c>
      <c r="AK4" s="86" t="s">
        <v>192</v>
      </c>
      <c r="AL4" s="85" t="s">
        <v>189</v>
      </c>
      <c r="AM4" s="85" t="s">
        <v>190</v>
      </c>
      <c r="AN4" s="86" t="s">
        <v>191</v>
      </c>
      <c r="AO4" s="86" t="s">
        <v>192</v>
      </c>
      <c r="AP4" s="85" t="s">
        <v>189</v>
      </c>
      <c r="AQ4" s="85" t="s">
        <v>190</v>
      </c>
      <c r="AR4" s="86" t="s">
        <v>191</v>
      </c>
      <c r="AS4" s="86" t="s">
        <v>192</v>
      </c>
      <c r="AT4" s="85" t="s">
        <v>189</v>
      </c>
      <c r="AU4" s="85" t="s">
        <v>190</v>
      </c>
      <c r="AV4" s="86" t="s">
        <v>191</v>
      </c>
      <c r="AW4" s="86" t="s">
        <v>192</v>
      </c>
    </row>
    <row r="5" ht="25" customHeight="1" spans="1:49">
      <c r="A5" s="87" t="s">
        <v>193</v>
      </c>
      <c r="B5" s="88">
        <f>SUMIFS('1月'!$G:$G,'1月'!$J:$J,13)</f>
        <v>0</v>
      </c>
      <c r="C5" s="88">
        <f>B5</f>
        <v>0</v>
      </c>
      <c r="D5" s="89"/>
      <c r="E5" s="96"/>
      <c r="F5" s="88">
        <f>SUMIFS('2月'!$G:$G,'2月'!$J:$J,13)</f>
        <v>0</v>
      </c>
      <c r="G5" s="88">
        <f>IF(D5&lt;&gt;"",D5,C5)+F5</f>
        <v>0</v>
      </c>
      <c r="H5" s="89"/>
      <c r="I5" s="96"/>
      <c r="J5" s="88">
        <f>SUMIFS('3月'!$G:$G,'3月'!$J:$J,13)</f>
        <v>0</v>
      </c>
      <c r="K5" s="88">
        <f t="shared" ref="K5:K9" si="0">IF(H5&lt;&gt;"",H5,G5)+J5</f>
        <v>0</v>
      </c>
      <c r="L5" s="89"/>
      <c r="M5" s="96"/>
      <c r="N5" s="88">
        <f>SUMIFS('4月'!$G:$G,'4月'!$J:$J,13)</f>
        <v>0</v>
      </c>
      <c r="O5" s="88">
        <f t="shared" ref="O5:O9" si="1">IF(L5&lt;&gt;"",L5,K5)+N5</f>
        <v>0</v>
      </c>
      <c r="P5" s="89"/>
      <c r="Q5" s="96"/>
      <c r="R5" s="88">
        <f>SUMIFS('4月'!$G:$G,'4月'!$J:$J,13)</f>
        <v>0</v>
      </c>
      <c r="S5" s="88">
        <f t="shared" ref="S5:S9" si="2">IF(P5&lt;&gt;"",P5,O5)+R5</f>
        <v>0</v>
      </c>
      <c r="T5" s="89"/>
      <c r="U5" s="96"/>
      <c r="V5" s="88">
        <v>0</v>
      </c>
      <c r="W5" s="88">
        <v>0</v>
      </c>
      <c r="X5" s="89"/>
      <c r="Y5" s="96"/>
      <c r="Z5" s="88">
        <v>0</v>
      </c>
      <c r="AA5" s="88">
        <v>0</v>
      </c>
      <c r="AB5" s="89"/>
      <c r="AC5" s="96"/>
      <c r="AD5" s="88">
        <v>0</v>
      </c>
      <c r="AE5" s="88">
        <v>0</v>
      </c>
      <c r="AF5" s="89"/>
      <c r="AG5" s="96"/>
      <c r="AH5" s="88">
        <v>0</v>
      </c>
      <c r="AI5" s="88">
        <v>0</v>
      </c>
      <c r="AJ5" s="89"/>
      <c r="AK5" s="96"/>
      <c r="AL5" s="88">
        <v>0</v>
      </c>
      <c r="AM5" s="88">
        <v>0</v>
      </c>
      <c r="AN5" s="89"/>
      <c r="AO5" s="96"/>
      <c r="AP5" s="88">
        <v>0</v>
      </c>
      <c r="AQ5" s="88">
        <v>0</v>
      </c>
      <c r="AR5" s="89"/>
      <c r="AS5" s="96"/>
      <c r="AT5" s="88">
        <v>0</v>
      </c>
      <c r="AU5" s="88">
        <v>0</v>
      </c>
      <c r="AV5" s="89"/>
      <c r="AW5" s="96"/>
    </row>
    <row r="6" ht="25" customHeight="1" spans="1:49">
      <c r="A6" s="87" t="s">
        <v>194</v>
      </c>
      <c r="B6" s="88">
        <f>SUMIFS('1月'!$G:$G,'1月'!$J:$J,9)</f>
        <v>0</v>
      </c>
      <c r="C6" s="88">
        <f>B6</f>
        <v>0</v>
      </c>
      <c r="D6" s="90"/>
      <c r="E6" s="97"/>
      <c r="F6" s="88">
        <f>SUMIFS('2月'!$G:$G,'2月'!$J:$J,9)</f>
        <v>0</v>
      </c>
      <c r="G6" s="88">
        <f>IF(D6&lt;&gt;"",D6,C6)+F6</f>
        <v>0</v>
      </c>
      <c r="H6" s="90"/>
      <c r="I6" s="97"/>
      <c r="J6" s="88">
        <f>SUMIFS('3月'!$G:$G,'3月'!$J:$J,9)</f>
        <v>0</v>
      </c>
      <c r="K6" s="88">
        <f t="shared" si="0"/>
        <v>0</v>
      </c>
      <c r="L6" s="90"/>
      <c r="M6" s="97"/>
      <c r="N6" s="88">
        <f>SUMIFS('4月'!$G:$G,'4月'!$J:$J,9)</f>
        <v>0</v>
      </c>
      <c r="O6" s="88">
        <f t="shared" si="1"/>
        <v>0</v>
      </c>
      <c r="P6" s="90"/>
      <c r="Q6" s="97"/>
      <c r="R6" s="88">
        <f>SUMIFS('4月'!$G:$G,'4月'!$J:$J,9)</f>
        <v>0</v>
      </c>
      <c r="S6" s="88">
        <f t="shared" si="2"/>
        <v>0</v>
      </c>
      <c r="T6" s="90"/>
      <c r="U6" s="97"/>
      <c r="V6" s="88">
        <v>0</v>
      </c>
      <c r="W6" s="88">
        <v>0</v>
      </c>
      <c r="X6" s="90"/>
      <c r="Y6" s="97"/>
      <c r="Z6" s="88">
        <v>0</v>
      </c>
      <c r="AA6" s="88">
        <v>0</v>
      </c>
      <c r="AB6" s="90"/>
      <c r="AC6" s="97"/>
      <c r="AD6" s="88">
        <v>0</v>
      </c>
      <c r="AE6" s="88">
        <v>0</v>
      </c>
      <c r="AF6" s="90"/>
      <c r="AG6" s="97"/>
      <c r="AH6" s="88">
        <v>0</v>
      </c>
      <c r="AI6" s="88">
        <v>0</v>
      </c>
      <c r="AJ6" s="90"/>
      <c r="AK6" s="97"/>
      <c r="AL6" s="88">
        <v>0</v>
      </c>
      <c r="AM6" s="88">
        <v>0</v>
      </c>
      <c r="AN6" s="90"/>
      <c r="AO6" s="97"/>
      <c r="AP6" s="88">
        <v>0</v>
      </c>
      <c r="AQ6" s="88">
        <v>0</v>
      </c>
      <c r="AR6" s="90"/>
      <c r="AS6" s="97"/>
      <c r="AT6" s="88">
        <v>0</v>
      </c>
      <c r="AU6" s="88">
        <v>0</v>
      </c>
      <c r="AV6" s="90"/>
      <c r="AW6" s="97"/>
    </row>
    <row r="7" ht="25" customHeight="1" spans="1:49">
      <c r="A7" s="87" t="s">
        <v>195</v>
      </c>
      <c r="B7" s="88">
        <f>SUMIFS('1月'!$G:$G,'1月'!$J:$J,3)</f>
        <v>0</v>
      </c>
      <c r="C7" s="88">
        <f>B7</f>
        <v>0</v>
      </c>
      <c r="D7" s="89"/>
      <c r="E7" s="97"/>
      <c r="F7" s="88">
        <f>SUMIFS('2月'!$G:$G,'2月'!$J:$J,3)</f>
        <v>0</v>
      </c>
      <c r="G7" s="88">
        <f t="shared" ref="G7:G16" si="3">IF(D7&lt;&gt;"",D7,C7)+F7</f>
        <v>0</v>
      </c>
      <c r="H7" s="89"/>
      <c r="I7" s="97"/>
      <c r="J7" s="88">
        <f>SUMIFS('3月'!$G:$G,'3月'!$J:$J,3)</f>
        <v>0</v>
      </c>
      <c r="K7" s="88">
        <f t="shared" si="0"/>
        <v>0</v>
      </c>
      <c r="L7" s="89"/>
      <c r="M7" s="97"/>
      <c r="N7" s="88">
        <f>SUMIFS('4月'!$G:$G,'4月'!$J:$J,3)</f>
        <v>0</v>
      </c>
      <c r="O7" s="88">
        <f t="shared" si="1"/>
        <v>0</v>
      </c>
      <c r="P7" s="89"/>
      <c r="Q7" s="97"/>
      <c r="R7" s="88">
        <f>SUMIFS('4月'!$G:$G,'4月'!$J:$J,3)</f>
        <v>0</v>
      </c>
      <c r="S7" s="88">
        <f t="shared" si="2"/>
        <v>0</v>
      </c>
      <c r="T7" s="89"/>
      <c r="U7" s="97"/>
      <c r="V7" s="88">
        <v>0</v>
      </c>
      <c r="W7" s="88">
        <v>0</v>
      </c>
      <c r="X7" s="89"/>
      <c r="Y7" s="97"/>
      <c r="Z7" s="88">
        <v>0</v>
      </c>
      <c r="AA7" s="88">
        <v>0</v>
      </c>
      <c r="AB7" s="89"/>
      <c r="AC7" s="97"/>
      <c r="AD7" s="88">
        <v>0</v>
      </c>
      <c r="AE7" s="88">
        <v>0</v>
      </c>
      <c r="AF7" s="89"/>
      <c r="AG7" s="97"/>
      <c r="AH7" s="88">
        <v>0</v>
      </c>
      <c r="AI7" s="88">
        <v>0</v>
      </c>
      <c r="AJ7" s="89"/>
      <c r="AK7" s="97"/>
      <c r="AL7" s="88">
        <v>0</v>
      </c>
      <c r="AM7" s="88">
        <v>0</v>
      </c>
      <c r="AN7" s="89"/>
      <c r="AO7" s="97"/>
      <c r="AP7" s="88">
        <v>0</v>
      </c>
      <c r="AQ7" s="88">
        <v>0</v>
      </c>
      <c r="AR7" s="89"/>
      <c r="AS7" s="97"/>
      <c r="AT7" s="88">
        <v>0</v>
      </c>
      <c r="AU7" s="88">
        <v>0</v>
      </c>
      <c r="AV7" s="89"/>
      <c r="AW7" s="97"/>
    </row>
    <row r="8" ht="25" customHeight="1" spans="1:49">
      <c r="A8" s="87" t="s">
        <v>196</v>
      </c>
      <c r="B8" s="88">
        <f>SUMIFS('1月'!$G:$G,'1月'!$J:$J,1)</f>
        <v>0</v>
      </c>
      <c r="C8" s="88">
        <f>B8</f>
        <v>0</v>
      </c>
      <c r="D8" s="90"/>
      <c r="E8" s="98"/>
      <c r="F8" s="88">
        <f>SUMIFS('2月'!$G:$G,'2月'!$J:$J,1)</f>
        <v>0</v>
      </c>
      <c r="G8" s="88">
        <f t="shared" si="3"/>
        <v>0</v>
      </c>
      <c r="H8" s="90"/>
      <c r="I8" s="98"/>
      <c r="J8" s="88">
        <f>SUMIFS('3月'!$G:$G,'3月'!$J:$J,1)</f>
        <v>0</v>
      </c>
      <c r="K8" s="88">
        <f t="shared" si="0"/>
        <v>0</v>
      </c>
      <c r="L8" s="90"/>
      <c r="M8" s="98"/>
      <c r="N8" s="88">
        <f>SUMIFS('4月'!$G:$G,'4月'!$J:$J,1)</f>
        <v>0</v>
      </c>
      <c r="O8" s="88">
        <f t="shared" si="1"/>
        <v>0</v>
      </c>
      <c r="P8" s="90"/>
      <c r="Q8" s="98"/>
      <c r="R8" s="88">
        <f>SUMIFS('4月'!$G:$G,'4月'!$J:$J,1)</f>
        <v>0</v>
      </c>
      <c r="S8" s="88">
        <f t="shared" si="2"/>
        <v>0</v>
      </c>
      <c r="T8" s="90"/>
      <c r="U8" s="98"/>
      <c r="V8" s="88">
        <v>0</v>
      </c>
      <c r="W8" s="88">
        <v>0</v>
      </c>
      <c r="X8" s="90"/>
      <c r="Y8" s="98"/>
      <c r="Z8" s="88">
        <v>0</v>
      </c>
      <c r="AA8" s="88">
        <v>0</v>
      </c>
      <c r="AB8" s="90"/>
      <c r="AC8" s="98"/>
      <c r="AD8" s="88">
        <v>0</v>
      </c>
      <c r="AE8" s="88">
        <v>0</v>
      </c>
      <c r="AF8" s="90"/>
      <c r="AG8" s="98"/>
      <c r="AH8" s="88">
        <v>0</v>
      </c>
      <c r="AI8" s="88">
        <v>0</v>
      </c>
      <c r="AJ8" s="90"/>
      <c r="AK8" s="98"/>
      <c r="AL8" s="88">
        <v>0</v>
      </c>
      <c r="AM8" s="88">
        <v>0</v>
      </c>
      <c r="AN8" s="90"/>
      <c r="AO8" s="98"/>
      <c r="AP8" s="88">
        <v>0</v>
      </c>
      <c r="AQ8" s="88">
        <v>0</v>
      </c>
      <c r="AR8" s="90"/>
      <c r="AS8" s="98"/>
      <c r="AT8" s="88">
        <v>0</v>
      </c>
      <c r="AU8" s="88">
        <v>0</v>
      </c>
      <c r="AV8" s="90"/>
      <c r="AW8" s="98"/>
    </row>
    <row r="9" ht="25" customHeight="1" spans="1:49">
      <c r="A9" s="87" t="s">
        <v>197</v>
      </c>
      <c r="B9" s="88">
        <f>SUMIFS('1月'!G:G,'1月'!J:J,0)</f>
        <v>0</v>
      </c>
      <c r="C9" s="88">
        <f>B9</f>
        <v>0</v>
      </c>
      <c r="D9" s="90"/>
      <c r="E9" s="97"/>
      <c r="F9" s="88">
        <f>SUMIFS('2月'!$G:$G,'2月'!$J:$J,0)</f>
        <v>0</v>
      </c>
      <c r="G9" s="88">
        <f t="shared" si="3"/>
        <v>0</v>
      </c>
      <c r="H9" s="90"/>
      <c r="I9" s="97"/>
      <c r="J9" s="88">
        <f>SUMIFS('3月'!$G:$G,'3月'!$J:$J,0)</f>
        <v>0</v>
      </c>
      <c r="K9" s="88">
        <f t="shared" si="0"/>
        <v>0</v>
      </c>
      <c r="L9" s="90"/>
      <c r="M9" s="97"/>
      <c r="N9" s="88">
        <f>SUMIFS('4月'!$G:$G,'4月'!$J:$J,0)</f>
        <v>0</v>
      </c>
      <c r="O9" s="88">
        <f t="shared" si="1"/>
        <v>0</v>
      </c>
      <c r="P9" s="90"/>
      <c r="Q9" s="97"/>
      <c r="R9" s="88">
        <f>SUMIFS('4月'!$G:$G,'4月'!$J:$J,0)</f>
        <v>0</v>
      </c>
      <c r="S9" s="88">
        <f t="shared" si="2"/>
        <v>0</v>
      </c>
      <c r="T9" s="90"/>
      <c r="U9" s="97"/>
      <c r="V9" s="88">
        <v>0</v>
      </c>
      <c r="W9" s="88">
        <v>0</v>
      </c>
      <c r="X9" s="90"/>
      <c r="Y9" s="97"/>
      <c r="Z9" s="88">
        <v>0</v>
      </c>
      <c r="AA9" s="88">
        <v>0</v>
      </c>
      <c r="AB9" s="90"/>
      <c r="AC9" s="97"/>
      <c r="AD9" s="88">
        <v>0</v>
      </c>
      <c r="AE9" s="88">
        <v>0</v>
      </c>
      <c r="AF9" s="90"/>
      <c r="AG9" s="97"/>
      <c r="AH9" s="88">
        <v>0</v>
      </c>
      <c r="AI9" s="88">
        <v>0</v>
      </c>
      <c r="AJ9" s="90"/>
      <c r="AK9" s="97"/>
      <c r="AL9" s="88">
        <v>0</v>
      </c>
      <c r="AM9" s="88">
        <v>0</v>
      </c>
      <c r="AN9" s="90"/>
      <c r="AO9" s="97"/>
      <c r="AP9" s="88">
        <v>0</v>
      </c>
      <c r="AQ9" s="88">
        <v>0</v>
      </c>
      <c r="AR9" s="90"/>
      <c r="AS9" s="97"/>
      <c r="AT9" s="88">
        <v>0</v>
      </c>
      <c r="AU9" s="88">
        <v>0</v>
      </c>
      <c r="AV9" s="90"/>
      <c r="AW9" s="97"/>
    </row>
    <row r="10" ht="25" customHeight="1" spans="1:49">
      <c r="A10" s="91" t="s">
        <v>198</v>
      </c>
      <c r="B10" s="92">
        <f>SUM(B5:B9)</f>
        <v>0</v>
      </c>
      <c r="C10" s="92">
        <f>SUM(C5:C9)</f>
        <v>0</v>
      </c>
      <c r="D10" s="93"/>
      <c r="E10" s="99"/>
      <c r="F10" s="92">
        <f>SUM(F5:F9)</f>
        <v>0</v>
      </c>
      <c r="G10" s="92">
        <f>SUM(G5:G9)</f>
        <v>0</v>
      </c>
      <c r="H10" s="93"/>
      <c r="I10" s="99"/>
      <c r="J10" s="92">
        <f>SUM(J5:J9)</f>
        <v>0</v>
      </c>
      <c r="K10" s="92">
        <f>SUM(K5:K9)</f>
        <v>0</v>
      </c>
      <c r="L10" s="93"/>
      <c r="M10" s="99"/>
      <c r="N10" s="92">
        <f t="shared" ref="N10:S10" si="4">SUM(N5:N9)</f>
        <v>0</v>
      </c>
      <c r="O10" s="92">
        <f t="shared" si="4"/>
        <v>0</v>
      </c>
      <c r="P10" s="93"/>
      <c r="Q10" s="99"/>
      <c r="R10" s="92">
        <f t="shared" si="4"/>
        <v>0</v>
      </c>
      <c r="S10" s="92">
        <f t="shared" si="4"/>
        <v>0</v>
      </c>
      <c r="T10" s="93"/>
      <c r="U10" s="99"/>
      <c r="V10" s="92">
        <v>0</v>
      </c>
      <c r="W10" s="92">
        <v>0</v>
      </c>
      <c r="X10" s="93"/>
      <c r="Y10" s="99"/>
      <c r="Z10" s="92">
        <v>0</v>
      </c>
      <c r="AA10" s="92">
        <v>0</v>
      </c>
      <c r="AB10" s="93"/>
      <c r="AC10" s="99"/>
      <c r="AD10" s="92">
        <v>0</v>
      </c>
      <c r="AE10" s="92">
        <v>0</v>
      </c>
      <c r="AF10" s="93"/>
      <c r="AG10" s="99"/>
      <c r="AH10" s="92">
        <v>0</v>
      </c>
      <c r="AI10" s="92">
        <v>0</v>
      </c>
      <c r="AJ10" s="93"/>
      <c r="AK10" s="99"/>
      <c r="AL10" s="92">
        <v>0</v>
      </c>
      <c r="AM10" s="92">
        <v>0</v>
      </c>
      <c r="AN10" s="93"/>
      <c r="AO10" s="99"/>
      <c r="AP10" s="92">
        <v>0</v>
      </c>
      <c r="AQ10" s="92">
        <v>0</v>
      </c>
      <c r="AR10" s="93"/>
      <c r="AS10" s="99"/>
      <c r="AT10" s="92">
        <v>0</v>
      </c>
      <c r="AU10" s="92">
        <v>0</v>
      </c>
      <c r="AV10" s="93"/>
      <c r="AW10" s="99"/>
    </row>
    <row r="11" ht="25" customHeight="1" spans="1:49">
      <c r="A11" s="94" t="s">
        <v>199</v>
      </c>
      <c r="B11" s="85" t="s">
        <v>189</v>
      </c>
      <c r="C11" s="85" t="s">
        <v>190</v>
      </c>
      <c r="D11" s="86" t="s">
        <v>191</v>
      </c>
      <c r="E11" s="86" t="s">
        <v>192</v>
      </c>
      <c r="F11" s="85" t="s">
        <v>189</v>
      </c>
      <c r="G11" s="85" t="s">
        <v>190</v>
      </c>
      <c r="H11" s="86" t="s">
        <v>191</v>
      </c>
      <c r="I11" s="86" t="s">
        <v>192</v>
      </c>
      <c r="J11" s="85" t="s">
        <v>189</v>
      </c>
      <c r="K11" s="85" t="s">
        <v>190</v>
      </c>
      <c r="L11" s="86" t="s">
        <v>191</v>
      </c>
      <c r="M11" s="86" t="s">
        <v>192</v>
      </c>
      <c r="N11" s="85" t="s">
        <v>189</v>
      </c>
      <c r="O11" s="85" t="s">
        <v>190</v>
      </c>
      <c r="P11" s="86" t="s">
        <v>191</v>
      </c>
      <c r="Q11" s="86" t="s">
        <v>192</v>
      </c>
      <c r="R11" s="85" t="s">
        <v>189</v>
      </c>
      <c r="S11" s="85" t="s">
        <v>190</v>
      </c>
      <c r="T11" s="86" t="s">
        <v>191</v>
      </c>
      <c r="U11" s="86" t="s">
        <v>192</v>
      </c>
      <c r="V11" s="85" t="s">
        <v>189</v>
      </c>
      <c r="W11" s="85" t="s">
        <v>190</v>
      </c>
      <c r="X11" s="86" t="s">
        <v>191</v>
      </c>
      <c r="Y11" s="86" t="s">
        <v>192</v>
      </c>
      <c r="Z11" s="85" t="s">
        <v>189</v>
      </c>
      <c r="AA11" s="85" t="s">
        <v>190</v>
      </c>
      <c r="AB11" s="86" t="s">
        <v>191</v>
      </c>
      <c r="AC11" s="86" t="s">
        <v>192</v>
      </c>
      <c r="AD11" s="85" t="s">
        <v>189</v>
      </c>
      <c r="AE11" s="85" t="s">
        <v>190</v>
      </c>
      <c r="AF11" s="86" t="s">
        <v>191</v>
      </c>
      <c r="AG11" s="86" t="s">
        <v>192</v>
      </c>
      <c r="AH11" s="85" t="s">
        <v>189</v>
      </c>
      <c r="AI11" s="85" t="s">
        <v>190</v>
      </c>
      <c r="AJ11" s="86" t="s">
        <v>191</v>
      </c>
      <c r="AK11" s="86" t="s">
        <v>192</v>
      </c>
      <c r="AL11" s="85" t="s">
        <v>189</v>
      </c>
      <c r="AM11" s="85" t="s">
        <v>190</v>
      </c>
      <c r="AN11" s="86" t="s">
        <v>191</v>
      </c>
      <c r="AO11" s="86" t="s">
        <v>192</v>
      </c>
      <c r="AP11" s="85" t="s">
        <v>189</v>
      </c>
      <c r="AQ11" s="85" t="s">
        <v>190</v>
      </c>
      <c r="AR11" s="86" t="s">
        <v>191</v>
      </c>
      <c r="AS11" s="86" t="s">
        <v>192</v>
      </c>
      <c r="AT11" s="85" t="s">
        <v>189</v>
      </c>
      <c r="AU11" s="85" t="s">
        <v>190</v>
      </c>
      <c r="AV11" s="86" t="s">
        <v>191</v>
      </c>
      <c r="AW11" s="86" t="s">
        <v>192</v>
      </c>
    </row>
    <row r="12" ht="25" customHeight="1" spans="1:49">
      <c r="A12" s="87" t="s">
        <v>193</v>
      </c>
      <c r="B12" s="88">
        <f>SUMIFS('1月'!$G:$G,'1月'!$K:$K,"零售",'1月'!$J:$J,13)</f>
        <v>0</v>
      </c>
      <c r="C12" s="88">
        <f t="shared" ref="C10:C16" si="5">B12</f>
        <v>0</v>
      </c>
      <c r="D12" s="89"/>
      <c r="E12" s="96"/>
      <c r="F12" s="88">
        <f>SUMIFS('2月'!$G:$G,'2月'!$K:$K,"零售",'2月'!$J:$J,13)</f>
        <v>0</v>
      </c>
      <c r="G12" s="88">
        <f t="shared" si="3"/>
        <v>0</v>
      </c>
      <c r="H12" s="100"/>
      <c r="I12" s="96"/>
      <c r="J12" s="88">
        <f>SUMIFS('3月'!$G:$G,'3月'!$K:$K,"零售",'3月'!$J:$J,13)</f>
        <v>0</v>
      </c>
      <c r="K12" s="88">
        <f t="shared" ref="K12:K16" si="6">IF(H12&lt;&gt;"",H12,G12)+J12</f>
        <v>0</v>
      </c>
      <c r="L12" s="100"/>
      <c r="M12" s="96"/>
      <c r="N12" s="88">
        <f>SUMIFS('4月'!$G:$G,'4月'!$K:$K,"零售",'4月'!$J:$J,13)</f>
        <v>0</v>
      </c>
      <c r="O12" s="88">
        <f t="shared" ref="O12:O16" si="7">IF(L12&lt;&gt;"",L12,K12)+N12</f>
        <v>0</v>
      </c>
      <c r="P12" s="100"/>
      <c r="Q12" s="96"/>
      <c r="R12" s="88">
        <f>SUMIFS('5月'!$G:$G,'5月'!$K:$K,"零售",'5月'!$J:$J,13)</f>
        <v>0</v>
      </c>
      <c r="S12" s="88">
        <f t="shared" ref="S12:S16" si="8">IF(P12&lt;&gt;"",P12,O12)+R12</f>
        <v>0</v>
      </c>
      <c r="T12" s="100"/>
      <c r="U12" s="96"/>
      <c r="V12" s="88">
        <f>SUMIFS('6月'!$G:$G,'6月'!$K:$K,"零售",'6月'!$J:$J,13)</f>
        <v>0</v>
      </c>
      <c r="W12" s="88">
        <f t="shared" ref="W12:W16" si="9">IF(T12&lt;&gt;"",T12,S12)+V12</f>
        <v>0</v>
      </c>
      <c r="X12" s="100"/>
      <c r="Y12" s="96"/>
      <c r="Z12" s="88">
        <f>SUMIFS('7月'!$G:$G,'7月'!$K:$K,"零售",'7月'!$J:$J,13)</f>
        <v>0</v>
      </c>
      <c r="AA12" s="88">
        <f t="shared" ref="AA12:AA16" si="10">IF(X12&lt;&gt;"",X12,W12)+Z12</f>
        <v>0</v>
      </c>
      <c r="AB12" s="100"/>
      <c r="AC12" s="96"/>
      <c r="AD12" s="88">
        <f>SUMIFS('8月'!$G:$G,'8月'!$K:$K,"零售",'8月'!$J:$J,13)</f>
        <v>0</v>
      </c>
      <c r="AE12" s="88">
        <f t="shared" ref="AE12:AE16" si="11">IF(AB12&lt;&gt;"",AB12,AA12)+AD12</f>
        <v>0</v>
      </c>
      <c r="AF12" s="100"/>
      <c r="AG12" s="96"/>
      <c r="AH12" s="88">
        <f>SUMIFS('9月'!$G:$G,'9月'!$K:$K,"零售",'9月'!$J:$J,13)</f>
        <v>0</v>
      </c>
      <c r="AI12" s="88">
        <f t="shared" ref="AI12:AI16" si="12">IF(AF12&lt;&gt;"",AF12,AE12)+AH12</f>
        <v>0</v>
      </c>
      <c r="AJ12" s="100"/>
      <c r="AK12" s="96"/>
      <c r="AL12" s="88">
        <f>SUMIFS('10月'!$G:$G,'10月'!$K:$K,"零售",'10月'!$J:$J,13)</f>
        <v>0</v>
      </c>
      <c r="AM12" s="88">
        <f t="shared" ref="AM12:AM16" si="13">IF(AJ12&lt;&gt;"",AJ12,AI12)+AL12</f>
        <v>0</v>
      </c>
      <c r="AN12" s="100"/>
      <c r="AO12" s="96"/>
      <c r="AP12" s="88">
        <f>SUMIFS('11月'!$G:$G,'11月'!$K:$K,"零售",'11月'!$J:$J,13)</f>
        <v>0</v>
      </c>
      <c r="AQ12" s="88">
        <f t="shared" ref="AQ12:AQ16" si="14">IF(AN12&lt;&gt;"",AN12,AM12)+AP12</f>
        <v>0</v>
      </c>
      <c r="AR12" s="100"/>
      <c r="AS12" s="96"/>
      <c r="AT12" s="88">
        <f>SUMIFS('12月'!$G:$G,'12月'!$K:$K,"零售",'12月'!$J:$J,13)</f>
        <v>0</v>
      </c>
      <c r="AU12" s="88">
        <f t="shared" ref="AU12:AU16" si="15">IF(AR12&lt;&gt;"",AR12,AQ12)+AT12</f>
        <v>0</v>
      </c>
      <c r="AV12" s="100"/>
      <c r="AW12" s="96"/>
    </row>
    <row r="13" ht="25" customHeight="1" spans="1:49">
      <c r="A13" s="87" t="s">
        <v>194</v>
      </c>
      <c r="B13" s="88">
        <f>SUMIFS('1月'!$G:$G,'1月'!$K:$K,"零售",'1月'!$J:$J,9)</f>
        <v>0</v>
      </c>
      <c r="C13" s="88">
        <f t="shared" si="5"/>
        <v>0</v>
      </c>
      <c r="D13" s="90"/>
      <c r="E13" s="97"/>
      <c r="F13" s="88">
        <f>SUMIFS('2月'!$G:$G,'2月'!$K:$K,"零售",'2月'!$J:$J,9)</f>
        <v>0</v>
      </c>
      <c r="G13" s="88">
        <f t="shared" si="3"/>
        <v>0</v>
      </c>
      <c r="H13" s="101"/>
      <c r="I13" s="97"/>
      <c r="J13" s="88">
        <f>SUMIFS('3月'!$G:$G,'3月'!$K:$K,"零售",'3月'!$J:$J,9)</f>
        <v>0</v>
      </c>
      <c r="K13" s="88">
        <f t="shared" si="6"/>
        <v>0</v>
      </c>
      <c r="L13" s="101"/>
      <c r="M13" s="97"/>
      <c r="N13" s="88">
        <f>SUMIFS('4月'!$G:$G,'4月'!$K:$K,"零售",'4月'!$J:$J,9)</f>
        <v>0</v>
      </c>
      <c r="O13" s="88">
        <f t="shared" si="7"/>
        <v>0</v>
      </c>
      <c r="P13" s="101"/>
      <c r="Q13" s="97"/>
      <c r="R13" s="88">
        <f>SUMIFS('5月'!$G:$G,'5月'!$K:$K,"零售",'5月'!$J:$J,9)</f>
        <v>0</v>
      </c>
      <c r="S13" s="88">
        <f t="shared" si="8"/>
        <v>0</v>
      </c>
      <c r="T13" s="101"/>
      <c r="U13" s="97"/>
      <c r="V13" s="88">
        <f>SUMIFS('6月'!$G:$G,'6月'!$K:$K,"零售",'6月'!$J:$J,9)</f>
        <v>0</v>
      </c>
      <c r="W13" s="88">
        <f t="shared" si="9"/>
        <v>0</v>
      </c>
      <c r="X13" s="101"/>
      <c r="Y13" s="97"/>
      <c r="Z13" s="88">
        <f>SUMIFS('7月'!$G:$G,'7月'!$K:$K,"零售",'7月'!$J:$J,9)</f>
        <v>0</v>
      </c>
      <c r="AA13" s="88">
        <f t="shared" si="10"/>
        <v>0</v>
      </c>
      <c r="AB13" s="101"/>
      <c r="AC13" s="97"/>
      <c r="AD13" s="88">
        <f>SUMIFS('8月'!$G:$G,'8月'!$K:$K,"零售",'8月'!$J:$J,9)</f>
        <v>0</v>
      </c>
      <c r="AE13" s="88">
        <f t="shared" si="11"/>
        <v>0</v>
      </c>
      <c r="AF13" s="101"/>
      <c r="AG13" s="97"/>
      <c r="AH13" s="88">
        <f>SUMIFS('9月'!$G:$G,'9月'!$K:$K,"零售",'9月'!$J:$J,9)</f>
        <v>0</v>
      </c>
      <c r="AI13" s="88">
        <f t="shared" si="12"/>
        <v>0</v>
      </c>
      <c r="AJ13" s="101"/>
      <c r="AK13" s="97"/>
      <c r="AL13" s="88">
        <f>SUMIFS('10月'!$G:$G,'10月'!$K:$K,"零售",'10月'!$J:$J,9)</f>
        <v>0</v>
      </c>
      <c r="AM13" s="88">
        <f t="shared" si="13"/>
        <v>0</v>
      </c>
      <c r="AN13" s="101"/>
      <c r="AO13" s="97"/>
      <c r="AP13" s="88">
        <f>SUMIFS('11月'!$G:$G,'11月'!$K:$K,"零售",'11月'!$J:$J,9)</f>
        <v>0</v>
      </c>
      <c r="AQ13" s="88">
        <f t="shared" si="14"/>
        <v>0</v>
      </c>
      <c r="AR13" s="101"/>
      <c r="AS13" s="97"/>
      <c r="AT13" s="88">
        <f>SUMIFS('12月'!$G:$G,'12月'!$K:$K,"零售",'12月'!$J:$J,9)</f>
        <v>0</v>
      </c>
      <c r="AU13" s="88">
        <f t="shared" si="15"/>
        <v>0</v>
      </c>
      <c r="AV13" s="101"/>
      <c r="AW13" s="97"/>
    </row>
    <row r="14" ht="25" customHeight="1" spans="1:49">
      <c r="A14" s="87" t="s">
        <v>195</v>
      </c>
      <c r="B14" s="88">
        <f>SUMIFS('1月'!$G:$G,'1月'!$K:$K,"零售",'1月'!$J:$J,3)</f>
        <v>0</v>
      </c>
      <c r="C14" s="88">
        <f t="shared" si="5"/>
        <v>0</v>
      </c>
      <c r="D14" s="89"/>
      <c r="E14" s="97"/>
      <c r="F14" s="88">
        <f>SUMIFS('2月'!$G:$G,'2月'!$K:$K,"零售",'2月'!$J:$J,3)</f>
        <v>0</v>
      </c>
      <c r="G14" s="88">
        <f t="shared" si="3"/>
        <v>0</v>
      </c>
      <c r="H14" s="100"/>
      <c r="I14" s="97"/>
      <c r="J14" s="88">
        <f>SUMIFS('3月'!$G:$G,'3月'!$K:$K,"零售",'3月'!$J:$J,3)</f>
        <v>0</v>
      </c>
      <c r="K14" s="88">
        <f t="shared" si="6"/>
        <v>0</v>
      </c>
      <c r="L14" s="100"/>
      <c r="M14" s="97"/>
      <c r="N14" s="88">
        <f>SUMIFS('4月'!$G:$G,'4月'!$K:$K,"零售",'4月'!$J:$J,3)</f>
        <v>0</v>
      </c>
      <c r="O14" s="88">
        <f t="shared" si="7"/>
        <v>0</v>
      </c>
      <c r="P14" s="100"/>
      <c r="Q14" s="97"/>
      <c r="R14" s="88">
        <f>SUMIFS('5月'!$G:$G,'5月'!$K:$K,"零售",'5月'!$J:$J,3)</f>
        <v>0</v>
      </c>
      <c r="S14" s="88">
        <f t="shared" si="8"/>
        <v>0</v>
      </c>
      <c r="T14" s="100"/>
      <c r="U14" s="97"/>
      <c r="V14" s="88">
        <f>SUMIFS('6月'!$G:$G,'6月'!$K:$K,"零售",'6月'!$J:$J,3)</f>
        <v>0</v>
      </c>
      <c r="W14" s="88">
        <f t="shared" si="9"/>
        <v>0</v>
      </c>
      <c r="X14" s="100"/>
      <c r="Y14" s="97"/>
      <c r="Z14" s="88">
        <f>SUMIFS('7月'!$G:$G,'7月'!$K:$K,"零售",'7月'!$J:$J,3)</f>
        <v>0</v>
      </c>
      <c r="AA14" s="88">
        <f t="shared" si="10"/>
        <v>0</v>
      </c>
      <c r="AB14" s="100"/>
      <c r="AC14" s="97"/>
      <c r="AD14" s="88">
        <f>SUMIFS('8月'!$G:$G,'8月'!$K:$K,"零售",'8月'!$J:$J,3)</f>
        <v>0</v>
      </c>
      <c r="AE14" s="88">
        <f t="shared" si="11"/>
        <v>0</v>
      </c>
      <c r="AF14" s="100"/>
      <c r="AG14" s="97"/>
      <c r="AH14" s="88">
        <f>SUMIFS('9月'!$G:$G,'9月'!$K:$K,"零售",'9月'!$J:$J,3)</f>
        <v>0</v>
      </c>
      <c r="AI14" s="88">
        <f t="shared" si="12"/>
        <v>0</v>
      </c>
      <c r="AJ14" s="100"/>
      <c r="AK14" s="97"/>
      <c r="AL14" s="88">
        <f>SUMIFS('10月'!$G:$G,'10月'!$K:$K,"零售",'10月'!$J:$J,3)</f>
        <v>0</v>
      </c>
      <c r="AM14" s="88">
        <f t="shared" si="13"/>
        <v>0</v>
      </c>
      <c r="AN14" s="100"/>
      <c r="AO14" s="97"/>
      <c r="AP14" s="88">
        <f>SUMIFS('11月'!$G:$G,'11月'!$K:$K,"零售",'11月'!$J:$J,3)</f>
        <v>0</v>
      </c>
      <c r="AQ14" s="88">
        <f t="shared" si="14"/>
        <v>0</v>
      </c>
      <c r="AR14" s="100"/>
      <c r="AS14" s="97"/>
      <c r="AT14" s="88">
        <f>SUMIFS('12月'!$G:$G,'12月'!$K:$K,"零售",'12月'!$J:$J,3)</f>
        <v>0</v>
      </c>
      <c r="AU14" s="88">
        <f t="shared" si="15"/>
        <v>0</v>
      </c>
      <c r="AV14" s="100"/>
      <c r="AW14" s="97"/>
    </row>
    <row r="15" ht="25" customHeight="1" spans="1:49">
      <c r="A15" s="87" t="s">
        <v>196</v>
      </c>
      <c r="B15" s="88">
        <f>SUMIFS('1月'!$G:$G,'1月'!$K:$K,"零售",'1月'!$J:$J,1)</f>
        <v>0</v>
      </c>
      <c r="C15" s="88">
        <f t="shared" si="5"/>
        <v>0</v>
      </c>
      <c r="D15" s="90"/>
      <c r="E15" s="98"/>
      <c r="F15" s="88">
        <f>SUMIFS('2月'!$G:$G,'2月'!$K:$K,"零售",'2月'!$J:$J,1)</f>
        <v>0</v>
      </c>
      <c r="G15" s="88">
        <f t="shared" si="3"/>
        <v>0</v>
      </c>
      <c r="H15" s="101"/>
      <c r="I15" s="98"/>
      <c r="J15" s="88">
        <f>SUMIFS('3月'!$G:$G,'3月'!$K:$K,"零售",'3月'!$J:$J,1)</f>
        <v>0</v>
      </c>
      <c r="K15" s="88">
        <f t="shared" si="6"/>
        <v>0</v>
      </c>
      <c r="L15" s="101"/>
      <c r="M15" s="98"/>
      <c r="N15" s="88">
        <f>SUMIFS('4月'!$G:$G,'4月'!$K:$K,"零售",'4月'!$J:$J,1)</f>
        <v>0</v>
      </c>
      <c r="O15" s="88">
        <f t="shared" si="7"/>
        <v>0</v>
      </c>
      <c r="P15" s="101"/>
      <c r="Q15" s="98"/>
      <c r="R15" s="88">
        <f>SUMIFS('5月'!$G:$G,'5月'!$K:$K,"零售",'5月'!$J:$J,1)</f>
        <v>0</v>
      </c>
      <c r="S15" s="88">
        <f t="shared" si="8"/>
        <v>0</v>
      </c>
      <c r="T15" s="101"/>
      <c r="U15" s="98"/>
      <c r="V15" s="88">
        <f>SUMIFS('6月'!$G:$G,'6月'!$K:$K,"零售",'6月'!$J:$J,1)</f>
        <v>0</v>
      </c>
      <c r="W15" s="88">
        <f t="shared" si="9"/>
        <v>0</v>
      </c>
      <c r="X15" s="101"/>
      <c r="Y15" s="98"/>
      <c r="Z15" s="88">
        <f>SUMIFS('7月'!$G:$G,'7月'!$K:$K,"零售",'7月'!$J:$J,1)</f>
        <v>0</v>
      </c>
      <c r="AA15" s="88">
        <f t="shared" si="10"/>
        <v>0</v>
      </c>
      <c r="AB15" s="101"/>
      <c r="AC15" s="98"/>
      <c r="AD15" s="88">
        <f>SUMIFS('8月'!$G:$G,'8月'!$K:$K,"零售",'8月'!$J:$J,1)</f>
        <v>0</v>
      </c>
      <c r="AE15" s="88">
        <f t="shared" si="11"/>
        <v>0</v>
      </c>
      <c r="AF15" s="101"/>
      <c r="AG15" s="98"/>
      <c r="AH15" s="88">
        <f>SUMIFS('9月'!$G:$G,'9月'!$K:$K,"零售",'9月'!$J:$J,1)</f>
        <v>0</v>
      </c>
      <c r="AI15" s="88">
        <f t="shared" si="12"/>
        <v>0</v>
      </c>
      <c r="AJ15" s="101"/>
      <c r="AK15" s="98"/>
      <c r="AL15" s="88">
        <f>SUMIFS('10月'!$G:$G,'10月'!$K:$K,"零售",'10月'!$J:$J,1)</f>
        <v>0</v>
      </c>
      <c r="AM15" s="88">
        <f t="shared" si="13"/>
        <v>0</v>
      </c>
      <c r="AN15" s="101"/>
      <c r="AO15" s="98"/>
      <c r="AP15" s="88">
        <f>SUMIFS('11月'!$G:$G,'11月'!$K:$K,"零售",'11月'!$J:$J,1)</f>
        <v>0</v>
      </c>
      <c r="AQ15" s="88">
        <f t="shared" si="14"/>
        <v>0</v>
      </c>
      <c r="AR15" s="101"/>
      <c r="AS15" s="98"/>
      <c r="AT15" s="88">
        <f>SUMIFS('12月'!$G:$G,'12月'!$K:$K,"零售",'12月'!$J:$J,1)</f>
        <v>0</v>
      </c>
      <c r="AU15" s="88">
        <f t="shared" si="15"/>
        <v>0</v>
      </c>
      <c r="AV15" s="101"/>
      <c r="AW15" s="98"/>
    </row>
    <row r="16" ht="25" customHeight="1" spans="1:49">
      <c r="A16" s="87" t="s">
        <v>197</v>
      </c>
      <c r="B16" s="88">
        <f>SUMIFS('1月'!$G:$G,'1月'!$K:$K,"零售",'1月'!$J:$J,0)</f>
        <v>0</v>
      </c>
      <c r="C16" s="88">
        <f t="shared" si="5"/>
        <v>0</v>
      </c>
      <c r="D16" s="90"/>
      <c r="E16" s="97"/>
      <c r="F16" s="88">
        <f>SUMIFS('2月'!$G:$G,'2月'!$K:$K,"零售",'2月'!$J:$J,0)</f>
        <v>0</v>
      </c>
      <c r="G16" s="88">
        <f t="shared" si="3"/>
        <v>0</v>
      </c>
      <c r="H16" s="101"/>
      <c r="I16" s="97"/>
      <c r="J16" s="88">
        <f>SUMIFS('3月'!$G:$G,'3月'!$K:$K,"零售",'3月'!$J:$J,0)</f>
        <v>0</v>
      </c>
      <c r="K16" s="88">
        <f t="shared" si="6"/>
        <v>0</v>
      </c>
      <c r="L16" s="101"/>
      <c r="M16" s="97"/>
      <c r="N16" s="88">
        <f>SUMIFS('4月'!$G:$G,'4月'!$K:$K,"零售",'4月'!$J:$J,0)</f>
        <v>0</v>
      </c>
      <c r="O16" s="88">
        <f t="shared" si="7"/>
        <v>0</v>
      </c>
      <c r="P16" s="101"/>
      <c r="Q16" s="97"/>
      <c r="R16" s="88">
        <f>SUMIFS('5月'!$G:$G,'5月'!$K:$K,"零售",'5月'!$J:$J,0)</f>
        <v>0</v>
      </c>
      <c r="S16" s="88">
        <f t="shared" si="8"/>
        <v>0</v>
      </c>
      <c r="T16" s="101"/>
      <c r="U16" s="97"/>
      <c r="V16" s="88">
        <f>SUMIFS('6月'!$G:$G,'6月'!$K:$K,"零售",'6月'!$J:$J,0)</f>
        <v>0</v>
      </c>
      <c r="W16" s="88">
        <f t="shared" si="9"/>
        <v>0</v>
      </c>
      <c r="X16" s="101"/>
      <c r="Y16" s="97"/>
      <c r="Z16" s="88">
        <f>SUMIFS('7月'!$G:$G,'7月'!$K:$K,"零售",'7月'!$J:$J,0)</f>
        <v>0</v>
      </c>
      <c r="AA16" s="88">
        <f t="shared" si="10"/>
        <v>0</v>
      </c>
      <c r="AB16" s="101"/>
      <c r="AC16" s="97"/>
      <c r="AD16" s="88">
        <f>SUMIFS('8月'!$G:$G,'8月'!$K:$K,"零售",'8月'!$J:$J,0)</f>
        <v>0</v>
      </c>
      <c r="AE16" s="88">
        <f t="shared" si="11"/>
        <v>0</v>
      </c>
      <c r="AF16" s="101"/>
      <c r="AG16" s="97"/>
      <c r="AH16" s="88">
        <f>SUMIFS('9月'!$G:$G,'9月'!$K:$K,"零售",'9月'!$J:$J,0)</f>
        <v>0</v>
      </c>
      <c r="AI16" s="88">
        <f t="shared" si="12"/>
        <v>0</v>
      </c>
      <c r="AJ16" s="101"/>
      <c r="AK16" s="97"/>
      <c r="AL16" s="88">
        <f>SUMIFS('10月'!$G:$G,'10月'!$K:$K,"零售",'10月'!$J:$J,0)</f>
        <v>0</v>
      </c>
      <c r="AM16" s="88">
        <f t="shared" si="13"/>
        <v>0</v>
      </c>
      <c r="AN16" s="101"/>
      <c r="AO16" s="97"/>
      <c r="AP16" s="88">
        <f>SUMIFS('11月'!$G:$G,'11月'!$K:$K,"零售",'11月'!$J:$J,0)</f>
        <v>0</v>
      </c>
      <c r="AQ16" s="88">
        <f t="shared" si="14"/>
        <v>0</v>
      </c>
      <c r="AR16" s="101"/>
      <c r="AS16" s="97"/>
      <c r="AT16" s="88">
        <f>SUMIFS('12月'!$G:$G,'12月'!$K:$K,"零售",'12月'!$J:$J,0)</f>
        <v>0</v>
      </c>
      <c r="AU16" s="88">
        <f t="shared" si="15"/>
        <v>0</v>
      </c>
      <c r="AV16" s="101"/>
      <c r="AW16" s="97"/>
    </row>
    <row r="17" ht="25" customHeight="1" spans="1:49">
      <c r="A17" s="91" t="s">
        <v>198</v>
      </c>
      <c r="B17" s="92">
        <f>SUM(B12:B16)</f>
        <v>0</v>
      </c>
      <c r="C17" s="92">
        <f>SUM(C12:C16)</f>
        <v>0</v>
      </c>
      <c r="D17" s="93"/>
      <c r="E17" s="99"/>
      <c r="F17" s="92">
        <f>SUM(F12:F16)</f>
        <v>0</v>
      </c>
      <c r="G17" s="92">
        <f>SUM(G12:G16)</f>
        <v>0</v>
      </c>
      <c r="H17" s="102"/>
      <c r="I17" s="99"/>
      <c r="J17" s="92">
        <f>SUM(J12:J16)</f>
        <v>0</v>
      </c>
      <c r="K17" s="92">
        <f>SUM(K12:K16)</f>
        <v>0</v>
      </c>
      <c r="L17" s="102"/>
      <c r="M17" s="99"/>
      <c r="N17" s="92">
        <f>SUM(N12:N16)</f>
        <v>0</v>
      </c>
      <c r="O17" s="92">
        <f>SUM(O12:O16)</f>
        <v>0</v>
      </c>
      <c r="P17" s="102"/>
      <c r="Q17" s="99"/>
      <c r="R17" s="92">
        <f>SUM(R12:R16)</f>
        <v>0</v>
      </c>
      <c r="S17" s="92">
        <f>SUM(S12:S16)</f>
        <v>0</v>
      </c>
      <c r="T17" s="102"/>
      <c r="U17" s="99"/>
      <c r="V17" s="92">
        <f>SUM(V12:V16)</f>
        <v>0</v>
      </c>
      <c r="W17" s="92">
        <f>SUM(W12:W16)</f>
        <v>0</v>
      </c>
      <c r="X17" s="102"/>
      <c r="Y17" s="99"/>
      <c r="Z17" s="92">
        <f>SUM(Z12:Z16)</f>
        <v>0</v>
      </c>
      <c r="AA17" s="92">
        <f>SUM(AA12:AA16)</f>
        <v>0</v>
      </c>
      <c r="AB17" s="102"/>
      <c r="AC17" s="99"/>
      <c r="AD17" s="92">
        <f>SUM(AD12:AD16)</f>
        <v>0</v>
      </c>
      <c r="AE17" s="92">
        <f>SUM(AE12:AE16)</f>
        <v>0</v>
      </c>
      <c r="AF17" s="102"/>
      <c r="AG17" s="99"/>
      <c r="AH17" s="92">
        <f>SUM(AH12:AH16)</f>
        <v>0</v>
      </c>
      <c r="AI17" s="92">
        <f>SUM(AI12:AI16)</f>
        <v>0</v>
      </c>
      <c r="AJ17" s="102"/>
      <c r="AK17" s="99"/>
      <c r="AL17" s="92">
        <f>SUM(AL12:AL16)</f>
        <v>0</v>
      </c>
      <c r="AM17" s="92">
        <f>SUM(AM12:AM16)</f>
        <v>0</v>
      </c>
      <c r="AN17" s="102"/>
      <c r="AO17" s="99"/>
      <c r="AP17" s="92">
        <f>SUM(AP12:AP16)</f>
        <v>0</v>
      </c>
      <c r="AQ17" s="92">
        <f>SUM(AQ12:AQ16)</f>
        <v>0</v>
      </c>
      <c r="AR17" s="102"/>
      <c r="AS17" s="99"/>
      <c r="AT17" s="92">
        <f>SUM(AT12:AT16)</f>
        <v>0</v>
      </c>
      <c r="AU17" s="92">
        <f>SUM(AU12:AU16)</f>
        <v>0</v>
      </c>
      <c r="AV17" s="102"/>
      <c r="AW17" s="99"/>
    </row>
  </sheetData>
  <sheetProtection formatCells="0" insertHyperlinks="0" autoFilter="0"/>
  <mergeCells count="38">
    <mergeCell ref="A1:E1"/>
    <mergeCell ref="B3:E3"/>
    <mergeCell ref="F3:I3"/>
    <mergeCell ref="J3:M3"/>
    <mergeCell ref="N3:Q3"/>
    <mergeCell ref="R3:U3"/>
    <mergeCell ref="V3:Y3"/>
    <mergeCell ref="Z3:AC3"/>
    <mergeCell ref="AD3:AG3"/>
    <mergeCell ref="AH3:AK3"/>
    <mergeCell ref="AL3:AO3"/>
    <mergeCell ref="AP3:AS3"/>
    <mergeCell ref="AT3:AW3"/>
    <mergeCell ref="A3:A4"/>
    <mergeCell ref="E5:E10"/>
    <mergeCell ref="E12:E17"/>
    <mergeCell ref="I5:I10"/>
    <mergeCell ref="I12:I17"/>
    <mergeCell ref="M5:M10"/>
    <mergeCell ref="M12:M17"/>
    <mergeCell ref="Q5:Q10"/>
    <mergeCell ref="Q12:Q17"/>
    <mergeCell ref="U5:U10"/>
    <mergeCell ref="U12:U17"/>
    <mergeCell ref="Y5:Y10"/>
    <mergeCell ref="Y12:Y17"/>
    <mergeCell ref="AC5:AC10"/>
    <mergeCell ref="AC12:AC17"/>
    <mergeCell ref="AG5:AG10"/>
    <mergeCell ref="AG12:AG17"/>
    <mergeCell ref="AK5:AK10"/>
    <mergeCell ref="AK12:AK17"/>
    <mergeCell ref="AO5:AO10"/>
    <mergeCell ref="AO12:AO17"/>
    <mergeCell ref="AS5:AS10"/>
    <mergeCell ref="AS12:AS17"/>
    <mergeCell ref="AW5:AW10"/>
    <mergeCell ref="AW12:AW17"/>
  </mergeCells>
  <pageMargins left="0.708661417322835" right="0.708661417322835" top="0.748031496062992" bottom="0.748031496062992" header="0.31496062992126" footer="0.31496062992126"/>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P1002"/>
  <sheetViews>
    <sheetView workbookViewId="0">
      <pane ySplit="2" topLeftCell="A3" activePane="bottomLeft" state="frozen"/>
      <selection/>
      <selection pane="bottomLeft" activeCell="I12" sqref="I12"/>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ht="29" customHeight="1" spans="1:14">
      <c r="A1" s="63" t="s">
        <v>200</v>
      </c>
      <c r="B1" s="64"/>
      <c r="C1" s="65" t="s">
        <v>201</v>
      </c>
      <c r="D1" s="66"/>
      <c r="E1" s="66"/>
      <c r="F1" s="66"/>
      <c r="G1" s="66"/>
      <c r="H1" s="66"/>
      <c r="I1" s="66"/>
      <c r="J1" s="66"/>
      <c r="K1" s="66"/>
      <c r="L1" s="66"/>
      <c r="M1" s="68" t="s">
        <v>202</v>
      </c>
      <c r="N1" s="64"/>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spans="10:16">
      <c r="J3" s="61" t="e">
        <f>VLOOKUP(D3,商品标准转化表!$B:$H,7,FALSE)</f>
        <v>#N/A</v>
      </c>
      <c r="O3" s="58" t="e">
        <f>VLOOKUP(D3,商品标准转化表!$B:$H,6,FALSE)</f>
        <v>#N/A</v>
      </c>
      <c r="P3" s="58" t="e">
        <f>VLOOKUP(D3,商品标准转化表!$B:$H,5,FALSE)</f>
        <v>#N/A</v>
      </c>
    </row>
    <row r="4" spans="10:16">
      <c r="J4" s="61" t="e">
        <f>VLOOKUP(D4,商品标准转化表!$B:$H,7,FALSE)</f>
        <v>#N/A</v>
      </c>
      <c r="O4" s="58" t="e">
        <f>VLOOKUP(D4,商品标准转化表!$B:$H,6,FALSE)</f>
        <v>#N/A</v>
      </c>
      <c r="P4" s="58" t="e">
        <f>VLOOKUP(D4,商品标准转化表!$B:$H,5,FALSE)</f>
        <v>#N/A</v>
      </c>
    </row>
    <row r="5" spans="10:16">
      <c r="J5" s="61" t="e">
        <f>VLOOKUP(D5,商品标准转化表!$B:$H,7,FALSE)</f>
        <v>#N/A</v>
      </c>
      <c r="O5" s="58" t="e">
        <f>VLOOKUP(D5,商品标准转化表!$B:$H,6,FALSE)</f>
        <v>#N/A</v>
      </c>
      <c r="P5" s="58" t="e">
        <f>VLOOKUP(D5,商品标准转化表!$B:$H,5,FALSE)</f>
        <v>#N/A</v>
      </c>
    </row>
    <row r="6" spans="10:16">
      <c r="J6" s="61" t="e">
        <f>VLOOKUP(D6,商品标准转化表!$B:$H,7,FALSE)</f>
        <v>#N/A</v>
      </c>
      <c r="O6" s="58" t="e">
        <f>VLOOKUP(D6,商品标准转化表!$B:$H,6,FALSE)</f>
        <v>#N/A</v>
      </c>
      <c r="P6" s="58" t="e">
        <f>VLOOKUP(D6,商品标准转化表!$B:$H,5,FALSE)</f>
        <v>#N/A</v>
      </c>
    </row>
    <row r="7" spans="10:16">
      <c r="J7" s="61" t="e">
        <f>VLOOKUP(D7,商品标准转化表!$B:$H,7,FALSE)</f>
        <v>#N/A</v>
      </c>
      <c r="O7" s="58" t="e">
        <f>VLOOKUP(D7,商品标准转化表!$B:$H,6,FALSE)</f>
        <v>#N/A</v>
      </c>
      <c r="P7" s="58" t="e">
        <f>VLOOKUP(D7,商品标准转化表!$B:$H,5,FALSE)</f>
        <v>#N/A</v>
      </c>
    </row>
    <row r="8" spans="10:16">
      <c r="J8" s="61" t="e">
        <f>VLOOKUP(D8,商品标准转化表!$B:$H,7,FALSE)</f>
        <v>#N/A</v>
      </c>
      <c r="O8" s="58" t="e">
        <f>VLOOKUP(D8,商品标准转化表!$B:$H,6,FALSE)</f>
        <v>#N/A</v>
      </c>
      <c r="P8" s="58" t="e">
        <f>VLOOKUP(D8,商品标准转化表!$B:$H,5,FALSE)</f>
        <v>#N/A</v>
      </c>
    </row>
    <row r="9" spans="10:16">
      <c r="J9" s="61" t="e">
        <f>VLOOKUP(D9,商品标准转化表!$B:$H,7,FALSE)</f>
        <v>#N/A</v>
      </c>
      <c r="O9" s="58" t="e">
        <f>VLOOKUP(D9,商品标准转化表!$B:$H,6,FALSE)</f>
        <v>#N/A</v>
      </c>
      <c r="P9" s="58" t="e">
        <f>VLOOKUP(#REF!,商品标准转化表!$B:$H,5,FALSE)</f>
        <v>#REF!</v>
      </c>
    </row>
    <row r="10" spans="5:16">
      <c r="E10" s="76"/>
      <c r="J10" s="61" t="e">
        <f>VLOOKUP(D10,商品标准转化表!$B:$H,7,FALSE)</f>
        <v>#N/A</v>
      </c>
      <c r="O10" s="58" t="e">
        <f>VLOOKUP(D9,商品标准转化表!$B:$H,6,FALSE)</f>
        <v>#N/A</v>
      </c>
      <c r="P10" s="58" t="e">
        <f>VLOOKUP(D9,商品标准转化表!$B:$H,5,FALSE)</f>
        <v>#N/A</v>
      </c>
    </row>
    <row r="11" spans="10:16">
      <c r="J11" s="61" t="e">
        <f>VLOOKUP(D11,商品标准转化表!$B:$H,7,FALSE)</f>
        <v>#N/A</v>
      </c>
      <c r="O11" s="58" t="e">
        <f>VLOOKUP(D11,商品标准转化表!$B:$H,6,FALSE)</f>
        <v>#N/A</v>
      </c>
      <c r="P11" s="58" t="e">
        <f>VLOOKUP(D11,商品标准转化表!$B:$H,5,FALSE)</f>
        <v>#N/A</v>
      </c>
    </row>
    <row r="12" spans="4:16">
      <c r="D12" s="69"/>
      <c r="J12" s="61" t="e">
        <f>VLOOKUP(D12,商品标准转化表!$B:$H,7,FALSE)</f>
        <v>#N/A</v>
      </c>
      <c r="O12" s="58" t="e">
        <f>VLOOKUP(D12,商品标准转化表!$B:$H,6,FALSE)</f>
        <v>#N/A</v>
      </c>
      <c r="P12" s="58" t="e">
        <f>VLOOKUP(D12,商品标准转化表!$B:$H,5,FALSE)</f>
        <v>#N/A</v>
      </c>
    </row>
    <row r="13" spans="10:16">
      <c r="J13" s="61" t="e">
        <f>VLOOKUP(D13,商品标准转化表!$B:$H,7,FALSE)</f>
        <v>#N/A</v>
      </c>
      <c r="O13" s="58" t="e">
        <f>VLOOKUP(D13,商品标准转化表!$B:$H,6,FALSE)</f>
        <v>#N/A</v>
      </c>
      <c r="P13" s="58" t="e">
        <f>VLOOKUP(D13,商品标准转化表!$B:$H,5,FALSE)</f>
        <v>#N/A</v>
      </c>
    </row>
    <row r="14" spans="10:16">
      <c r="J14" s="61" t="e">
        <f>VLOOKUP(D14,商品标准转化表!$B:$H,7,FALSE)</f>
        <v>#N/A</v>
      </c>
      <c r="O14" s="58" t="e">
        <f>VLOOKUP(D14,商品标准转化表!$B:$H,6,FALSE)</f>
        <v>#N/A</v>
      </c>
      <c r="P14" s="58" t="e">
        <f>VLOOKUP(D14,商品标准转化表!$B:$H,5,FALSE)</f>
        <v>#N/A</v>
      </c>
    </row>
    <row r="15" spans="10:16">
      <c r="J15" s="61" t="e">
        <f>VLOOKUP(D15,商品标准转化表!$B:$H,7,FALSE)</f>
        <v>#N/A</v>
      </c>
      <c r="O15" s="58" t="e">
        <f>VLOOKUP(D15,商品标准转化表!$B:$H,6,FALSE)</f>
        <v>#N/A</v>
      </c>
      <c r="P15" s="58" t="e">
        <f>VLOOKUP(D15,商品标准转化表!$B:$H,5,FALSE)</f>
        <v>#N/A</v>
      </c>
    </row>
    <row r="16" spans="10:16">
      <c r="J16" s="61" t="e">
        <f>VLOOKUP(D16,商品标准转化表!$B:$H,7,FALSE)</f>
        <v>#N/A</v>
      </c>
      <c r="O16" s="58" t="e">
        <f>VLOOKUP(D16,商品标准转化表!$B:$H,6,FALSE)</f>
        <v>#N/A</v>
      </c>
      <c r="P16" s="58" t="e">
        <f>VLOOKUP(D16,商品标准转化表!$B:$H,5,FALSE)</f>
        <v>#N/A</v>
      </c>
    </row>
    <row r="17" spans="10:16">
      <c r="J17" s="61" t="e">
        <f>VLOOKUP(D17,商品标准转化表!$B:$H,7,FALSE)</f>
        <v>#N/A</v>
      </c>
      <c r="O17" s="58" t="e">
        <f>VLOOKUP(D17,商品标准转化表!$B:$H,6,FALSE)</f>
        <v>#N/A</v>
      </c>
      <c r="P17" s="58" t="e">
        <f>VLOOKUP(D17,商品标准转化表!$B:$H,5,FALSE)</f>
        <v>#N/A</v>
      </c>
    </row>
    <row r="18" spans="10:16">
      <c r="J18" s="61" t="e">
        <f>VLOOKUP(D18,商品标准转化表!$B:$H,7,FALSE)</f>
        <v>#N/A</v>
      </c>
      <c r="O18" s="58" t="e">
        <f>VLOOKUP(D18,商品标准转化表!$B:$H,6,FALSE)</f>
        <v>#N/A</v>
      </c>
      <c r="P18" s="58" t="e">
        <f>VLOOKUP(D18,商品标准转化表!$B:$H,5,FALSE)</f>
        <v>#N/A</v>
      </c>
    </row>
    <row r="19" spans="10:16">
      <c r="J19" s="61" t="e">
        <f>VLOOKUP(D19,商品标准转化表!$B:$H,7,FALSE)</f>
        <v>#N/A</v>
      </c>
      <c r="O19" s="58" t="e">
        <f>VLOOKUP(D19,商品标准转化表!$B:$H,6,FALSE)</f>
        <v>#N/A</v>
      </c>
      <c r="P19" s="58" t="e">
        <f>VLOOKUP(D19,商品标准转化表!$B:$H,5,FALSE)</f>
        <v>#N/A</v>
      </c>
    </row>
    <row r="20" spans="10:16">
      <c r="J20" s="61" t="e">
        <f>VLOOKUP(D20,商品标准转化表!$B:$H,7,FALSE)</f>
        <v>#N/A</v>
      </c>
      <c r="O20" s="58" t="e">
        <f>VLOOKUP(D20,商品标准转化表!$B:$H,6,FALSE)</f>
        <v>#N/A</v>
      </c>
      <c r="P20" s="58" t="e">
        <f>VLOOKUP(D20,商品标准转化表!$B:$H,5,FALSE)</f>
        <v>#N/A</v>
      </c>
    </row>
    <row r="21" spans="10:16">
      <c r="J21" s="61" t="e">
        <f>VLOOKUP(D21,商品标准转化表!$B:$H,7,FALSE)</f>
        <v>#N/A</v>
      </c>
      <c r="O21" s="58" t="e">
        <f>VLOOKUP(D21,商品标准转化表!$B:$H,6,FALSE)</f>
        <v>#N/A</v>
      </c>
      <c r="P21" s="58" t="e">
        <f>VLOOKUP(D21,商品标准转化表!$B:$H,5,FALSE)</f>
        <v>#N/A</v>
      </c>
    </row>
    <row r="22" spans="10:16">
      <c r="J22" s="61" t="e">
        <f>VLOOKUP(D22,商品标准转化表!$B:$H,7,FALSE)</f>
        <v>#N/A</v>
      </c>
      <c r="O22" s="58" t="e">
        <f>VLOOKUP(D22,商品标准转化表!$B:$H,6,FALSE)</f>
        <v>#N/A</v>
      </c>
      <c r="P22" s="58" t="e">
        <f>VLOOKUP(D22,商品标准转化表!$B:$H,5,FALSE)</f>
        <v>#N/A</v>
      </c>
    </row>
    <row r="23" spans="10:16">
      <c r="J23" s="61" t="e">
        <f>VLOOKUP(D23,商品标准转化表!$B:$H,7,FALSE)</f>
        <v>#N/A</v>
      </c>
      <c r="O23" s="58" t="e">
        <f>VLOOKUP(D23,商品标准转化表!$B:$H,6,FALSE)</f>
        <v>#N/A</v>
      </c>
      <c r="P23" s="58" t="e">
        <f>VLOOKUP(D23,商品标准转化表!$B:$H,5,FALSE)</f>
        <v>#N/A</v>
      </c>
    </row>
    <row r="24" spans="10:16">
      <c r="J24" s="61" t="e">
        <f>VLOOKUP(D24,商品标准转化表!$B:$H,7,FALSE)</f>
        <v>#N/A</v>
      </c>
      <c r="O24" s="58" t="e">
        <f>VLOOKUP(D24,商品标准转化表!$B:$H,6,FALSE)</f>
        <v>#N/A</v>
      </c>
      <c r="P24" s="58" t="e">
        <f>VLOOKUP(D24,商品标准转化表!$B:$H,5,FALSE)</f>
        <v>#N/A</v>
      </c>
    </row>
    <row r="25" spans="10:16">
      <c r="J25" s="61" t="e">
        <f>VLOOKUP(D25,商品标准转化表!$B:$H,7,FALSE)</f>
        <v>#N/A</v>
      </c>
      <c r="O25" s="58" t="e">
        <f>VLOOKUP(D25,商品标准转化表!$B:$H,6,FALSE)</f>
        <v>#N/A</v>
      </c>
      <c r="P25" s="58" t="e">
        <f>VLOOKUP(D25,商品标准转化表!$B:$H,5,FALSE)</f>
        <v>#N/A</v>
      </c>
    </row>
    <row r="26" spans="10:16">
      <c r="J26" s="61" t="e">
        <f>VLOOKUP(D26,商品标准转化表!$B:$H,7,FALSE)</f>
        <v>#N/A</v>
      </c>
      <c r="O26" s="58" t="e">
        <f>VLOOKUP(D26,商品标准转化表!$B:$H,6,FALSE)</f>
        <v>#N/A</v>
      </c>
      <c r="P26" s="58" t="e">
        <f>VLOOKUP(D26,商品标准转化表!$B:$H,5,FALSE)</f>
        <v>#N/A</v>
      </c>
    </row>
    <row r="27" spans="10:16">
      <c r="J27" s="61" t="e">
        <f>VLOOKUP(D27,商品标准转化表!$B:$H,7,FALSE)</f>
        <v>#N/A</v>
      </c>
      <c r="O27" s="58" t="e">
        <f>VLOOKUP(D27,商品标准转化表!$B:$H,6,FALSE)</f>
        <v>#N/A</v>
      </c>
      <c r="P27" s="58" t="e">
        <f>VLOOKUP(D27,商品标准转化表!$B:$H,5,FALSE)</f>
        <v>#N/A</v>
      </c>
    </row>
    <row r="28" spans="10:16">
      <c r="J28" s="61" t="e">
        <f>VLOOKUP(D28,商品标准转化表!$B:$H,7,FALSE)</f>
        <v>#N/A</v>
      </c>
      <c r="O28" s="58" t="e">
        <f>VLOOKUP(D28,商品标准转化表!$B:$H,6,FALSE)</f>
        <v>#N/A</v>
      </c>
      <c r="P28" s="58" t="e">
        <f>VLOOKUP(D28,商品标准转化表!$B:$H,5,FALSE)</f>
        <v>#N/A</v>
      </c>
    </row>
    <row r="29" spans="10:16">
      <c r="J29" s="61" t="e">
        <f>VLOOKUP(D29,商品标准转化表!$B:$H,7,FALSE)</f>
        <v>#N/A</v>
      </c>
      <c r="O29" s="58" t="e">
        <f>VLOOKUP(D29,商品标准转化表!$B:$H,6,FALSE)</f>
        <v>#N/A</v>
      </c>
      <c r="P29" s="58" t="e">
        <f>VLOOKUP(D29,商品标准转化表!$B:$H,5,FALSE)</f>
        <v>#N/A</v>
      </c>
    </row>
    <row r="30" spans="10:16">
      <c r="J30" s="61" t="e">
        <f>VLOOKUP(D30,商品标准转化表!$B:$H,7,FALSE)</f>
        <v>#N/A</v>
      </c>
      <c r="O30" s="58" t="e">
        <f>VLOOKUP(D30,商品标准转化表!$B:$H,6,FALSE)</f>
        <v>#N/A</v>
      </c>
      <c r="P30" s="58" t="e">
        <f>VLOOKUP(D30,商品标准转化表!$B:$H,5,FALSE)</f>
        <v>#N/A</v>
      </c>
    </row>
    <row r="31" spans="10:16">
      <c r="J31" s="61" t="e">
        <f>VLOOKUP(D31,商品标准转化表!$B:$H,7,FALSE)</f>
        <v>#N/A</v>
      </c>
      <c r="O31" s="58" t="e">
        <f>VLOOKUP(D31,商品标准转化表!$B:$H,6,FALSE)</f>
        <v>#N/A</v>
      </c>
      <c r="P31" s="58" t="e">
        <f>VLOOKUP(D31,商品标准转化表!$B:$H,5,FALSE)</f>
        <v>#N/A</v>
      </c>
    </row>
    <row r="32" spans="10:16">
      <c r="J32" s="61" t="e">
        <f>VLOOKUP(D32,商品标准转化表!$B:$H,7,FALSE)</f>
        <v>#N/A</v>
      </c>
      <c r="O32" s="58" t="e">
        <f>VLOOKUP(D32,商品标准转化表!$B:$H,6,FALSE)</f>
        <v>#N/A</v>
      </c>
      <c r="P32" s="58" t="e">
        <f>VLOOKUP(D32,商品标准转化表!$B:$H,5,FALSE)</f>
        <v>#N/A</v>
      </c>
    </row>
    <row r="33" spans="10:16">
      <c r="J33" s="61" t="e">
        <f>VLOOKUP(D33,商品标准转化表!$B:$H,7,FALSE)</f>
        <v>#N/A</v>
      </c>
      <c r="O33" s="58" t="e">
        <f>VLOOKUP(D33,商品标准转化表!$B:$H,6,FALSE)</f>
        <v>#N/A</v>
      </c>
      <c r="P33" s="58" t="e">
        <f>VLOOKUP(D33,商品标准转化表!$B:$H,5,FALSE)</f>
        <v>#N/A</v>
      </c>
    </row>
    <row r="34" spans="10:16">
      <c r="J34" s="61" t="e">
        <f>VLOOKUP(D34,商品标准转化表!$B:$H,7,FALSE)</f>
        <v>#N/A</v>
      </c>
      <c r="O34" s="58" t="e">
        <f>VLOOKUP(D34,商品标准转化表!$B:$H,6,FALSE)</f>
        <v>#N/A</v>
      </c>
      <c r="P34" s="58" t="e">
        <f>VLOOKUP(D34,商品标准转化表!$B:$H,5,FALSE)</f>
        <v>#N/A</v>
      </c>
    </row>
    <row r="35" spans="10:16">
      <c r="J35" s="61" t="e">
        <f>VLOOKUP(D35,商品标准转化表!$B:$H,7,FALSE)</f>
        <v>#N/A</v>
      </c>
      <c r="O35" s="58" t="e">
        <f>VLOOKUP(D35,商品标准转化表!$B:$H,6,FALSE)</f>
        <v>#N/A</v>
      </c>
      <c r="P35" s="58" t="e">
        <f>VLOOKUP(D35,商品标准转化表!$B:$H,5,FALSE)</f>
        <v>#N/A</v>
      </c>
    </row>
    <row r="36" spans="10:16">
      <c r="J36" s="61" t="e">
        <f>VLOOKUP(D36,商品标准转化表!$B:$H,7,FALSE)</f>
        <v>#N/A</v>
      </c>
      <c r="O36" s="58" t="e">
        <f>VLOOKUP(D36,商品标准转化表!$B:$H,6,FALSE)</f>
        <v>#N/A</v>
      </c>
      <c r="P36" s="58" t="e">
        <f>VLOOKUP(D36,商品标准转化表!$B:$H,5,FALSE)</f>
        <v>#N/A</v>
      </c>
    </row>
    <row r="37" spans="10:16">
      <c r="J37" s="61" t="e">
        <f>VLOOKUP(D37,商品标准转化表!$B:$H,7,FALSE)</f>
        <v>#N/A</v>
      </c>
      <c r="O37" s="58" t="e">
        <f>VLOOKUP(D37,商品标准转化表!$B:$H,6,FALSE)</f>
        <v>#N/A</v>
      </c>
      <c r="P37" s="58" t="e">
        <f>VLOOKUP(D37,商品标准转化表!$B:$H,5,FALSE)</f>
        <v>#N/A</v>
      </c>
    </row>
    <row r="38" spans="10:16">
      <c r="J38" s="61" t="e">
        <f>VLOOKUP(D38,商品标准转化表!$B:$H,7,FALSE)</f>
        <v>#N/A</v>
      </c>
      <c r="O38" s="58" t="e">
        <f>VLOOKUP(D38,商品标准转化表!$B:$H,6,FALSE)</f>
        <v>#N/A</v>
      </c>
      <c r="P38" s="58" t="e">
        <f>VLOOKUP(D38,商品标准转化表!$B:$H,5,FALSE)</f>
        <v>#N/A</v>
      </c>
    </row>
    <row r="39" spans="10:16">
      <c r="J39" s="61" t="e">
        <f>VLOOKUP(D39,商品标准转化表!$B:$H,7,FALSE)</f>
        <v>#N/A</v>
      </c>
      <c r="O39" s="58" t="e">
        <f>VLOOKUP(D39,商品标准转化表!$B:$H,6,FALSE)</f>
        <v>#N/A</v>
      </c>
      <c r="P39" s="58" t="e">
        <f>VLOOKUP(D39,商品标准转化表!$B:$H,5,FALSE)</f>
        <v>#N/A</v>
      </c>
    </row>
    <row r="40" spans="10:16">
      <c r="J40" s="61" t="e">
        <f>VLOOKUP(D40,商品标准转化表!$B:$H,7,FALSE)</f>
        <v>#N/A</v>
      </c>
      <c r="O40" s="58" t="e">
        <f>VLOOKUP(D40,商品标准转化表!$B:$H,6,FALSE)</f>
        <v>#N/A</v>
      </c>
      <c r="P40" s="58" t="e">
        <f>VLOOKUP(D40,商品标准转化表!$B:$H,5,FALSE)</f>
        <v>#N/A</v>
      </c>
    </row>
    <row r="41" spans="10:16">
      <c r="J41" s="61" t="e">
        <f>VLOOKUP(D41,商品标准转化表!$B:$H,7,FALSE)</f>
        <v>#N/A</v>
      </c>
      <c r="O41" s="58" t="e">
        <f>VLOOKUP(D41,商品标准转化表!$B:$H,6,FALSE)</f>
        <v>#N/A</v>
      </c>
      <c r="P41" s="58" t="e">
        <f>VLOOKUP(D41,商品标准转化表!$B:$H,5,FALSE)</f>
        <v>#N/A</v>
      </c>
    </row>
    <row r="42" spans="10:16">
      <c r="J42" s="61" t="e">
        <f>VLOOKUP(D42,商品标准转化表!$B:$H,7,FALSE)</f>
        <v>#N/A</v>
      </c>
      <c r="O42" s="58" t="e">
        <f>VLOOKUP(D42,商品标准转化表!$B:$H,6,FALSE)</f>
        <v>#N/A</v>
      </c>
      <c r="P42" s="58" t="e">
        <f>VLOOKUP(D42,商品标准转化表!$B:$H,5,FALSE)</f>
        <v>#N/A</v>
      </c>
    </row>
    <row r="43" spans="10:16">
      <c r="J43" s="61" t="e">
        <f>VLOOKUP(D43,商品标准转化表!$B:$H,7,FALSE)</f>
        <v>#N/A</v>
      </c>
      <c r="O43" s="58" t="e">
        <f>VLOOKUP(D43,商品标准转化表!$B:$H,6,FALSE)</f>
        <v>#N/A</v>
      </c>
      <c r="P43" s="58" t="e">
        <f>VLOOKUP(D43,商品标准转化表!$B:$H,5,FALSE)</f>
        <v>#N/A</v>
      </c>
    </row>
    <row r="44" spans="10:16">
      <c r="J44" s="61" t="e">
        <f>VLOOKUP(D44,商品标准转化表!$B:$H,7,FALSE)</f>
        <v>#N/A</v>
      </c>
      <c r="O44" s="58" t="e">
        <f>VLOOKUP(D44,商品标准转化表!$B:$H,6,FALSE)</f>
        <v>#N/A</v>
      </c>
      <c r="P44" s="58" t="e">
        <f>VLOOKUP(D44,商品标准转化表!$B:$H,5,FALSE)</f>
        <v>#N/A</v>
      </c>
    </row>
    <row r="45" spans="10:16">
      <c r="J45" s="61" t="e">
        <f>VLOOKUP(D45,商品标准转化表!$B:$H,7,FALSE)</f>
        <v>#N/A</v>
      </c>
      <c r="O45" s="58" t="e">
        <f>VLOOKUP(D45,商品标准转化表!$B:$H,6,FALSE)</f>
        <v>#N/A</v>
      </c>
      <c r="P45" s="58" t="e">
        <f>VLOOKUP(D45,商品标准转化表!$B:$H,5,FALSE)</f>
        <v>#N/A</v>
      </c>
    </row>
    <row r="46" spans="10:16">
      <c r="J46" s="61" t="e">
        <f>VLOOKUP(D46,商品标准转化表!$B:$H,7,FALSE)</f>
        <v>#N/A</v>
      </c>
      <c r="O46" s="58" t="e">
        <f>VLOOKUP(D46,商品标准转化表!$B:$H,6,FALSE)</f>
        <v>#N/A</v>
      </c>
      <c r="P46" s="58" t="e">
        <f>VLOOKUP(D46,商品标准转化表!$B:$H,5,FALSE)</f>
        <v>#N/A</v>
      </c>
    </row>
    <row r="47" spans="10:16">
      <c r="J47" s="61" t="e">
        <f>VLOOKUP(D47,商品标准转化表!$B:$H,7,FALSE)</f>
        <v>#N/A</v>
      </c>
      <c r="O47" s="58" t="e">
        <f>VLOOKUP(D47,商品标准转化表!$B:$H,6,FALSE)</f>
        <v>#N/A</v>
      </c>
      <c r="P47" s="58" t="e">
        <f>VLOOKUP(D47,商品标准转化表!$B:$H,5,FALSE)</f>
        <v>#N/A</v>
      </c>
    </row>
    <row r="48" spans="10:16">
      <c r="J48" s="61" t="e">
        <f>VLOOKUP(D48,商品标准转化表!$B:$H,7,FALSE)</f>
        <v>#N/A</v>
      </c>
      <c r="O48" s="58" t="e">
        <f>VLOOKUP(D48,商品标准转化表!$B:$H,6,FALSE)</f>
        <v>#N/A</v>
      </c>
      <c r="P48" s="58" t="e">
        <f>VLOOKUP(D48,商品标准转化表!$B:$H,5,FALSE)</f>
        <v>#N/A</v>
      </c>
    </row>
    <row r="49" spans="10:16">
      <c r="J49" s="61" t="e">
        <f>VLOOKUP(D49,商品标准转化表!$B:$H,7,FALSE)</f>
        <v>#N/A</v>
      </c>
      <c r="O49" s="58" t="e">
        <f>VLOOKUP(D49,商品标准转化表!$B:$H,6,FALSE)</f>
        <v>#N/A</v>
      </c>
      <c r="P49" s="58" t="e">
        <f>VLOOKUP(D49,商品标准转化表!$B:$H,5,FALSE)</f>
        <v>#N/A</v>
      </c>
    </row>
    <row r="50" spans="10:16">
      <c r="J50" s="61" t="e">
        <f>VLOOKUP(D50,商品标准转化表!$B:$H,7,FALSE)</f>
        <v>#N/A</v>
      </c>
      <c r="O50" s="58" t="e">
        <f>VLOOKUP(D50,商品标准转化表!$B:$H,6,FALSE)</f>
        <v>#N/A</v>
      </c>
      <c r="P50" s="58" t="e">
        <f>VLOOKUP(D50,商品标准转化表!$B:$H,5,FALSE)</f>
        <v>#N/A</v>
      </c>
    </row>
    <row r="51" spans="10:16">
      <c r="J51" s="61" t="e">
        <f>VLOOKUP(D51,商品标准转化表!$B:$H,7,FALSE)</f>
        <v>#N/A</v>
      </c>
      <c r="O51" s="58" t="e">
        <f>VLOOKUP(D51,商品标准转化表!$B:$H,6,FALSE)</f>
        <v>#N/A</v>
      </c>
      <c r="P51" s="58" t="e">
        <f>VLOOKUP(D51,商品标准转化表!$B:$H,5,FALSE)</f>
        <v>#N/A</v>
      </c>
    </row>
    <row r="52" spans="10:16">
      <c r="J52" s="61" t="e">
        <f>VLOOKUP(D52,商品标准转化表!$B:$H,7,FALSE)</f>
        <v>#N/A</v>
      </c>
      <c r="O52" s="58" t="e">
        <f>VLOOKUP(D52,商品标准转化表!$B:$H,6,FALSE)</f>
        <v>#N/A</v>
      </c>
      <c r="P52" s="58" t="e">
        <f>VLOOKUP(D52,商品标准转化表!$B:$H,5,FALSE)</f>
        <v>#N/A</v>
      </c>
    </row>
    <row r="53" spans="10:16">
      <c r="J53" s="61" t="e">
        <f>VLOOKUP(D53,商品标准转化表!$B:$H,7,FALSE)</f>
        <v>#N/A</v>
      </c>
      <c r="O53" s="58" t="e">
        <f>VLOOKUP(D53,商品标准转化表!$B:$H,6,FALSE)</f>
        <v>#N/A</v>
      </c>
      <c r="P53" s="58" t="e">
        <f>VLOOKUP(D53,商品标准转化表!$B:$H,5,FALSE)</f>
        <v>#N/A</v>
      </c>
    </row>
    <row r="54" spans="10:16">
      <c r="J54" s="61" t="e">
        <f>VLOOKUP(D54,商品标准转化表!$B:$H,7,FALSE)</f>
        <v>#N/A</v>
      </c>
      <c r="O54" s="58" t="e">
        <f>VLOOKUP(D54,商品标准转化表!$B:$H,6,FALSE)</f>
        <v>#N/A</v>
      </c>
      <c r="P54" s="58" t="e">
        <f>VLOOKUP(D54,商品标准转化表!$B:$H,5,FALSE)</f>
        <v>#N/A</v>
      </c>
    </row>
    <row r="55" spans="10:16">
      <c r="J55" s="61" t="e">
        <f>VLOOKUP(D55,商品标准转化表!$B:$H,7,FALSE)</f>
        <v>#N/A</v>
      </c>
      <c r="O55" s="58" t="e">
        <f>VLOOKUP(D55,商品标准转化表!$B:$H,6,FALSE)</f>
        <v>#N/A</v>
      </c>
      <c r="P55" s="58" t="e">
        <f>VLOOKUP(D55,商品标准转化表!$B:$H,5,FALSE)</f>
        <v>#N/A</v>
      </c>
    </row>
    <row r="56" spans="10:16">
      <c r="J56" s="61" t="e">
        <f>VLOOKUP(D56,商品标准转化表!$B:$H,7,FALSE)</f>
        <v>#N/A</v>
      </c>
      <c r="O56" s="58" t="e">
        <f>VLOOKUP(D56,商品标准转化表!$B:$H,6,FALSE)</f>
        <v>#N/A</v>
      </c>
      <c r="P56" s="58" t="e">
        <f>VLOOKUP(D56,商品标准转化表!$B:$H,5,FALSE)</f>
        <v>#N/A</v>
      </c>
    </row>
    <row r="57" spans="10:16">
      <c r="J57" s="61" t="e">
        <f>VLOOKUP(D57,商品标准转化表!$B:$H,7,FALSE)</f>
        <v>#N/A</v>
      </c>
      <c r="O57" s="58" t="e">
        <f>VLOOKUP(D57,商品标准转化表!$B:$H,6,FALSE)</f>
        <v>#N/A</v>
      </c>
      <c r="P57" s="58" t="e">
        <f>VLOOKUP(D57,商品标准转化表!$B:$H,5,FALSE)</f>
        <v>#N/A</v>
      </c>
    </row>
    <row r="58" spans="10:16">
      <c r="J58" s="61" t="e">
        <f>VLOOKUP(D58,商品标准转化表!$B:$H,7,FALSE)</f>
        <v>#N/A</v>
      </c>
      <c r="O58" s="58" t="e">
        <f>VLOOKUP(D58,商品标准转化表!$B:$H,6,FALSE)</f>
        <v>#N/A</v>
      </c>
      <c r="P58" s="58" t="e">
        <f>VLOOKUP(D58,商品标准转化表!$B:$H,5,FALSE)</f>
        <v>#N/A</v>
      </c>
    </row>
    <row r="59" spans="10:16">
      <c r="J59" s="61" t="e">
        <f>VLOOKUP(D59,商品标准转化表!$B:$H,7,FALSE)</f>
        <v>#N/A</v>
      </c>
      <c r="O59" s="58" t="e">
        <f>VLOOKUP(D59,商品标准转化表!$B:$H,6,FALSE)</f>
        <v>#N/A</v>
      </c>
      <c r="P59" s="58" t="e">
        <f>VLOOKUP(D59,商品标准转化表!$B:$H,5,FALSE)</f>
        <v>#N/A</v>
      </c>
    </row>
    <row r="60" spans="10:16">
      <c r="J60" s="61" t="e">
        <f>VLOOKUP(D60,商品标准转化表!$B:$H,7,FALSE)</f>
        <v>#N/A</v>
      </c>
      <c r="O60" s="58" t="e">
        <f>VLOOKUP(D60,商品标准转化表!$B:$H,6,FALSE)</f>
        <v>#N/A</v>
      </c>
      <c r="P60" s="58" t="e">
        <f>VLOOKUP(D60,商品标准转化表!$B:$H,5,FALSE)</f>
        <v>#N/A</v>
      </c>
    </row>
    <row r="61" spans="10:16">
      <c r="J61" s="61" t="e">
        <f>VLOOKUP(D61,商品标准转化表!$B:$H,7,FALSE)</f>
        <v>#N/A</v>
      </c>
      <c r="O61" s="58" t="e">
        <f>VLOOKUP(D61,商品标准转化表!$B:$H,6,FALSE)</f>
        <v>#N/A</v>
      </c>
      <c r="P61" s="58" t="e">
        <f>VLOOKUP(D61,商品标准转化表!$B:$H,5,FALSE)</f>
        <v>#N/A</v>
      </c>
    </row>
    <row r="62" spans="10:16">
      <c r="J62" s="61" t="e">
        <f>VLOOKUP(D62,商品标准转化表!$B:$H,7,FALSE)</f>
        <v>#N/A</v>
      </c>
      <c r="O62" s="58" t="e">
        <f>VLOOKUP(D62,商品标准转化表!$B:$H,6,FALSE)</f>
        <v>#N/A</v>
      </c>
      <c r="P62" s="58" t="e">
        <f>VLOOKUP(D62,商品标准转化表!$B:$H,5,FALSE)</f>
        <v>#N/A</v>
      </c>
    </row>
    <row r="63" spans="10:16">
      <c r="J63" s="61" t="e">
        <f>VLOOKUP(D63,商品标准转化表!$B:$H,7,FALSE)</f>
        <v>#N/A</v>
      </c>
      <c r="O63" s="58" t="e">
        <f>VLOOKUP(D63,商品标准转化表!$B:$H,6,FALSE)</f>
        <v>#N/A</v>
      </c>
      <c r="P63" s="58" t="e">
        <f>VLOOKUP(D63,商品标准转化表!$B:$H,5,FALSE)</f>
        <v>#N/A</v>
      </c>
    </row>
    <row r="64" spans="10:16">
      <c r="J64" s="61" t="e">
        <f>VLOOKUP(D64,商品标准转化表!$B:$H,7,FALSE)</f>
        <v>#N/A</v>
      </c>
      <c r="O64" s="58" t="e">
        <f>VLOOKUP(D64,商品标准转化表!$B:$H,6,FALSE)</f>
        <v>#N/A</v>
      </c>
      <c r="P64" s="58" t="e">
        <f>VLOOKUP(D64,商品标准转化表!$B:$H,5,FALSE)</f>
        <v>#N/A</v>
      </c>
    </row>
    <row r="65" spans="10:16">
      <c r="J65" s="61" t="e">
        <f>VLOOKUP(D65,商品标准转化表!$B:$H,7,FALSE)</f>
        <v>#N/A</v>
      </c>
      <c r="O65" s="58" t="e">
        <f>VLOOKUP(D65,商品标准转化表!$B:$H,6,FALSE)</f>
        <v>#N/A</v>
      </c>
      <c r="P65" s="58" t="e">
        <f>VLOOKUP(D65,商品标准转化表!$B:$H,5,FALSE)</f>
        <v>#N/A</v>
      </c>
    </row>
    <row r="66" spans="10:16">
      <c r="J66" s="61" t="e">
        <f>VLOOKUP(D66,商品标准转化表!$B:$H,7,FALSE)</f>
        <v>#N/A</v>
      </c>
      <c r="O66" s="58" t="e">
        <f>VLOOKUP(D66,商品标准转化表!$B:$H,6,FALSE)</f>
        <v>#N/A</v>
      </c>
      <c r="P66" s="58" t="e">
        <f>VLOOKUP(D66,商品标准转化表!$B:$H,5,FALSE)</f>
        <v>#N/A</v>
      </c>
    </row>
    <row r="67" spans="10:16">
      <c r="J67" s="61" t="e">
        <f>VLOOKUP(D67,商品标准转化表!$B:$H,7,FALSE)</f>
        <v>#N/A</v>
      </c>
      <c r="O67" s="58" t="e">
        <f>VLOOKUP(D67,商品标准转化表!$B:$H,6,FALSE)</f>
        <v>#N/A</v>
      </c>
      <c r="P67" s="58" t="e">
        <f>VLOOKUP(D67,商品标准转化表!$B:$H,5,FALSE)</f>
        <v>#N/A</v>
      </c>
    </row>
    <row r="68" spans="10:16">
      <c r="J68" s="61" t="e">
        <f>VLOOKUP(D68,商品标准转化表!$B:$H,7,FALSE)</f>
        <v>#N/A</v>
      </c>
      <c r="O68" s="58" t="e">
        <f>VLOOKUP(D68,商品标准转化表!$B:$H,6,FALSE)</f>
        <v>#N/A</v>
      </c>
      <c r="P68" s="58" t="e">
        <f>VLOOKUP(D68,商品标准转化表!$B:$H,5,FALSE)</f>
        <v>#N/A</v>
      </c>
    </row>
    <row r="69" spans="10:16">
      <c r="J69" s="61" t="e">
        <f>VLOOKUP(D69,商品标准转化表!$B:$H,7,FALSE)</f>
        <v>#N/A</v>
      </c>
      <c r="O69" s="58" t="e">
        <f>VLOOKUP(D69,商品标准转化表!$B:$H,6,FALSE)</f>
        <v>#N/A</v>
      </c>
      <c r="P69" s="58" t="e">
        <f>VLOOKUP(D69,商品标准转化表!$B:$H,5,FALSE)</f>
        <v>#N/A</v>
      </c>
    </row>
    <row r="70" spans="10:16">
      <c r="J70" s="61" t="e">
        <f>VLOOKUP(D70,商品标准转化表!$B:$H,7,FALSE)</f>
        <v>#N/A</v>
      </c>
      <c r="O70" s="58" t="e">
        <f>VLOOKUP(D70,商品标准转化表!$B:$H,6,FALSE)</f>
        <v>#N/A</v>
      </c>
      <c r="P70" s="58" t="e">
        <f>VLOOKUP(D70,商品标准转化表!$B:$H,5,FALSE)</f>
        <v>#N/A</v>
      </c>
    </row>
    <row r="71" spans="10:16">
      <c r="J71" s="61" t="e">
        <f>VLOOKUP(D71,商品标准转化表!$B:$H,7,FALSE)</f>
        <v>#N/A</v>
      </c>
      <c r="O71" s="58" t="e">
        <f>VLOOKUP(D71,商品标准转化表!$B:$H,6,FALSE)</f>
        <v>#N/A</v>
      </c>
      <c r="P71" s="58" t="e">
        <f>VLOOKUP(D71,商品标准转化表!$B:$H,5,FALSE)</f>
        <v>#N/A</v>
      </c>
    </row>
    <row r="72" spans="10:16">
      <c r="J72" s="61" t="e">
        <f>VLOOKUP(D72,商品标准转化表!$B:$H,7,FALSE)</f>
        <v>#N/A</v>
      </c>
      <c r="O72" s="58" t="e">
        <f>VLOOKUP(D72,商品标准转化表!$B:$H,6,FALSE)</f>
        <v>#N/A</v>
      </c>
      <c r="P72" s="58" t="e">
        <f>VLOOKUP(D72,商品标准转化表!$B:$H,5,FALSE)</f>
        <v>#N/A</v>
      </c>
    </row>
    <row r="73" spans="10:16">
      <c r="J73" s="61" t="e">
        <f>VLOOKUP(D73,商品标准转化表!$B:$H,7,FALSE)</f>
        <v>#N/A</v>
      </c>
      <c r="O73" s="58" t="e">
        <f>VLOOKUP(D73,商品标准转化表!$B:$H,6,FALSE)</f>
        <v>#N/A</v>
      </c>
      <c r="P73" s="58" t="e">
        <f>VLOOKUP(D73,商品标准转化表!$B:$H,5,FALSE)</f>
        <v>#N/A</v>
      </c>
    </row>
    <row r="74" spans="10:16">
      <c r="J74" s="61" t="e">
        <f>VLOOKUP(D74,商品标准转化表!$B:$H,7,FALSE)</f>
        <v>#N/A</v>
      </c>
      <c r="O74" s="58" t="e">
        <f>VLOOKUP(D74,商品标准转化表!$B:$H,6,FALSE)</f>
        <v>#N/A</v>
      </c>
      <c r="P74" s="58" t="e">
        <f>VLOOKUP(D74,商品标准转化表!$B:$H,5,FALSE)</f>
        <v>#N/A</v>
      </c>
    </row>
    <row r="75" spans="10:16">
      <c r="J75" s="61" t="e">
        <f>VLOOKUP(D75,商品标准转化表!$B:$H,7,FALSE)</f>
        <v>#N/A</v>
      </c>
      <c r="O75" s="58" t="e">
        <f>VLOOKUP(D75,商品标准转化表!$B:$H,6,FALSE)</f>
        <v>#N/A</v>
      </c>
      <c r="P75" s="58" t="e">
        <f>VLOOKUP(D75,商品标准转化表!$B:$H,5,FALSE)</f>
        <v>#N/A</v>
      </c>
    </row>
    <row r="76" spans="10:16">
      <c r="J76" s="61" t="e">
        <f>VLOOKUP(D76,商品标准转化表!$B:$H,7,FALSE)</f>
        <v>#N/A</v>
      </c>
      <c r="O76" s="58" t="e">
        <f>VLOOKUP(D76,商品标准转化表!$B:$H,6,FALSE)</f>
        <v>#N/A</v>
      </c>
      <c r="P76" s="58" t="e">
        <f>VLOOKUP(D76,商品标准转化表!$B:$H,5,FALSE)</f>
        <v>#N/A</v>
      </c>
    </row>
    <row r="77" spans="10:16">
      <c r="J77" s="61" t="e">
        <f>VLOOKUP(D77,商品标准转化表!$B:$H,7,FALSE)</f>
        <v>#N/A</v>
      </c>
      <c r="O77" s="58" t="e">
        <f>VLOOKUP(D77,商品标准转化表!$B:$H,6,FALSE)</f>
        <v>#N/A</v>
      </c>
      <c r="P77" s="58" t="e">
        <f>VLOOKUP(D77,商品标准转化表!$B:$H,5,FALSE)</f>
        <v>#N/A</v>
      </c>
    </row>
    <row r="78" spans="10:16">
      <c r="J78" s="61" t="e">
        <f>VLOOKUP(D78,商品标准转化表!$B:$H,7,FALSE)</f>
        <v>#N/A</v>
      </c>
      <c r="O78" s="58" t="e">
        <f>VLOOKUP(D78,商品标准转化表!$B:$H,6,FALSE)</f>
        <v>#N/A</v>
      </c>
      <c r="P78" s="58" t="e">
        <f>VLOOKUP(D78,商品标准转化表!$B:$H,5,FALSE)</f>
        <v>#N/A</v>
      </c>
    </row>
    <row r="79" spans="10:16">
      <c r="J79" s="61" t="e">
        <f>VLOOKUP(D79,商品标准转化表!$B:$H,7,FALSE)</f>
        <v>#N/A</v>
      </c>
      <c r="O79" s="58" t="e">
        <f>VLOOKUP(D79,商品标准转化表!$B:$H,6,FALSE)</f>
        <v>#N/A</v>
      </c>
      <c r="P79" s="58" t="e">
        <f>VLOOKUP(D79,商品标准转化表!$B:$H,5,FALSE)</f>
        <v>#N/A</v>
      </c>
    </row>
    <row r="80" spans="10:16">
      <c r="J80" s="61" t="e">
        <f>VLOOKUP(D80,商品标准转化表!$B:$H,7,FALSE)</f>
        <v>#N/A</v>
      </c>
      <c r="O80" s="58" t="e">
        <f>VLOOKUP(D80,商品标准转化表!$B:$H,6,FALSE)</f>
        <v>#N/A</v>
      </c>
      <c r="P80" s="58" t="e">
        <f>VLOOKUP(D80,商品标准转化表!$B:$H,5,FALSE)</f>
        <v>#N/A</v>
      </c>
    </row>
    <row r="81" spans="10:16">
      <c r="J81" s="61" t="e">
        <f>VLOOKUP(D81,商品标准转化表!$B:$H,7,FALSE)</f>
        <v>#N/A</v>
      </c>
      <c r="O81" s="58" t="e">
        <f>VLOOKUP(D81,商品标准转化表!$B:$H,6,FALSE)</f>
        <v>#N/A</v>
      </c>
      <c r="P81" s="58" t="e">
        <f>VLOOKUP(D81,商品标准转化表!$B:$H,5,FALSE)</f>
        <v>#N/A</v>
      </c>
    </row>
    <row r="82" spans="10:16">
      <c r="J82" s="61" t="e">
        <f>VLOOKUP(D82,商品标准转化表!$B:$H,7,FALSE)</f>
        <v>#N/A</v>
      </c>
      <c r="O82" s="58" t="e">
        <f>VLOOKUP(D82,商品标准转化表!$B:$H,6,FALSE)</f>
        <v>#N/A</v>
      </c>
      <c r="P82" s="58" t="e">
        <f>VLOOKUP(D82,商品标准转化表!$B:$H,5,FALSE)</f>
        <v>#N/A</v>
      </c>
    </row>
    <row r="83" spans="10:16">
      <c r="J83" s="61" t="e">
        <f>VLOOKUP(D83,商品标准转化表!$B:$H,7,FALSE)</f>
        <v>#N/A</v>
      </c>
      <c r="O83" s="58" t="e">
        <f>VLOOKUP(D83,商品标准转化表!$B:$H,6,FALSE)</f>
        <v>#N/A</v>
      </c>
      <c r="P83" s="58" t="e">
        <f>VLOOKUP(D83,商品标准转化表!$B:$H,5,FALSE)</f>
        <v>#N/A</v>
      </c>
    </row>
    <row r="84" spans="10:16">
      <c r="J84" s="61" t="e">
        <f>VLOOKUP(D84,商品标准转化表!$B:$H,7,FALSE)</f>
        <v>#N/A</v>
      </c>
      <c r="O84" s="58" t="e">
        <f>VLOOKUP(D84,商品标准转化表!$B:$H,6,FALSE)</f>
        <v>#N/A</v>
      </c>
      <c r="P84" s="58" t="e">
        <f>VLOOKUP(D84,商品标准转化表!$B:$H,5,FALSE)</f>
        <v>#N/A</v>
      </c>
    </row>
    <row r="85" spans="10:16">
      <c r="J85" s="61" t="e">
        <f>VLOOKUP(D85,商品标准转化表!$B:$H,7,FALSE)</f>
        <v>#N/A</v>
      </c>
      <c r="O85" s="58" t="e">
        <f>VLOOKUP(D85,商品标准转化表!$B:$H,6,FALSE)</f>
        <v>#N/A</v>
      </c>
      <c r="P85" s="58" t="e">
        <f>VLOOKUP(D85,商品标准转化表!$B:$H,5,FALSE)</f>
        <v>#N/A</v>
      </c>
    </row>
    <row r="86" spans="10:16">
      <c r="J86" s="61" t="e">
        <f>VLOOKUP(D86,商品标准转化表!$B:$H,7,FALSE)</f>
        <v>#N/A</v>
      </c>
      <c r="O86" s="58" t="e">
        <f>VLOOKUP(D86,商品标准转化表!$B:$H,6,FALSE)</f>
        <v>#N/A</v>
      </c>
      <c r="P86" s="58" t="e">
        <f>VLOOKUP(D86,商品标准转化表!$B:$H,5,FALSE)</f>
        <v>#N/A</v>
      </c>
    </row>
    <row r="87" spans="10:16">
      <c r="J87" s="61" t="e">
        <f>VLOOKUP(D87,商品标准转化表!$B:$H,7,FALSE)</f>
        <v>#N/A</v>
      </c>
      <c r="O87" s="58" t="e">
        <f>VLOOKUP(D87,商品标准转化表!$B:$H,6,FALSE)</f>
        <v>#N/A</v>
      </c>
      <c r="P87" s="58" t="e">
        <f>VLOOKUP(D87,商品标准转化表!$B:$H,5,FALSE)</f>
        <v>#N/A</v>
      </c>
    </row>
    <row r="88" spans="10:16">
      <c r="J88" s="61" t="e">
        <f>VLOOKUP(D88,商品标准转化表!$B:$H,7,FALSE)</f>
        <v>#N/A</v>
      </c>
      <c r="O88" s="58" t="e">
        <f>VLOOKUP(D88,商品标准转化表!$B:$H,6,FALSE)</f>
        <v>#N/A</v>
      </c>
      <c r="P88" s="58" t="e">
        <f>VLOOKUP(D88,商品标准转化表!$B:$H,5,FALSE)</f>
        <v>#N/A</v>
      </c>
    </row>
    <row r="89" spans="10:16">
      <c r="J89" s="61" t="e">
        <f>VLOOKUP(D89,商品标准转化表!$B:$H,7,FALSE)</f>
        <v>#N/A</v>
      </c>
      <c r="O89" s="58" t="e">
        <f>VLOOKUP(D89,商品标准转化表!$B:$H,6,FALSE)</f>
        <v>#N/A</v>
      </c>
      <c r="P89" s="58" t="e">
        <f>VLOOKUP(D89,商品标准转化表!$B:$H,5,FALSE)</f>
        <v>#N/A</v>
      </c>
    </row>
    <row r="90" spans="10:16">
      <c r="J90" s="61" t="e">
        <f>VLOOKUP(D90,商品标准转化表!$B:$H,7,FALSE)</f>
        <v>#N/A</v>
      </c>
      <c r="O90" s="58" t="e">
        <f>VLOOKUP(D90,商品标准转化表!$B:$H,6,FALSE)</f>
        <v>#N/A</v>
      </c>
      <c r="P90" s="58" t="e">
        <f>VLOOKUP(D90,商品标准转化表!$B:$H,5,FALSE)</f>
        <v>#N/A</v>
      </c>
    </row>
    <row r="91" spans="10:16">
      <c r="J91" s="61" t="e">
        <f>VLOOKUP(D91,商品标准转化表!$B:$H,7,FALSE)</f>
        <v>#N/A</v>
      </c>
      <c r="O91" s="58" t="e">
        <f>VLOOKUP(D91,商品标准转化表!$B:$H,6,FALSE)</f>
        <v>#N/A</v>
      </c>
      <c r="P91" s="58" t="e">
        <f>VLOOKUP(D91,商品标准转化表!$B:$H,5,FALSE)</f>
        <v>#N/A</v>
      </c>
    </row>
    <row r="92" spans="10:16">
      <c r="J92" s="61" t="e">
        <f>VLOOKUP(D92,商品标准转化表!$B:$H,7,FALSE)</f>
        <v>#N/A</v>
      </c>
      <c r="O92" s="58" t="e">
        <f>VLOOKUP(D92,商品标准转化表!$B:$H,6,FALSE)</f>
        <v>#N/A</v>
      </c>
      <c r="P92" s="58" t="e">
        <f>VLOOKUP(D92,商品标准转化表!$B:$H,5,FALSE)</f>
        <v>#N/A</v>
      </c>
    </row>
    <row r="93" spans="10:16">
      <c r="J93" s="61" t="e">
        <f>VLOOKUP(D93,商品标准转化表!$B:$H,7,FALSE)</f>
        <v>#N/A</v>
      </c>
      <c r="O93" s="58" t="e">
        <f>VLOOKUP(D93,商品标准转化表!$B:$H,6,FALSE)</f>
        <v>#N/A</v>
      </c>
      <c r="P93" s="58" t="e">
        <f>VLOOKUP(D93,商品标准转化表!$B:$H,5,FALSE)</f>
        <v>#N/A</v>
      </c>
    </row>
    <row r="94" spans="10:16">
      <c r="J94" s="61" t="e">
        <f>VLOOKUP(D94,商品标准转化表!$B:$H,7,FALSE)</f>
        <v>#N/A</v>
      </c>
      <c r="O94" s="58" t="e">
        <f>VLOOKUP(D94,商品标准转化表!$B:$H,6,FALSE)</f>
        <v>#N/A</v>
      </c>
      <c r="P94" s="58" t="e">
        <f>VLOOKUP(D94,商品标准转化表!$B:$H,5,FALSE)</f>
        <v>#N/A</v>
      </c>
    </row>
    <row r="95" spans="10:16">
      <c r="J95" s="61" t="e">
        <f>VLOOKUP(D95,商品标准转化表!$B:$H,7,FALSE)</f>
        <v>#N/A</v>
      </c>
      <c r="O95" s="58" t="e">
        <f>VLOOKUP(D95,商品标准转化表!$B:$H,6,FALSE)</f>
        <v>#N/A</v>
      </c>
      <c r="P95" s="58" t="e">
        <f>VLOOKUP(D95,商品标准转化表!$B:$H,5,FALSE)</f>
        <v>#N/A</v>
      </c>
    </row>
    <row r="96" spans="10:16">
      <c r="J96" s="61" t="e">
        <f>VLOOKUP(D96,商品标准转化表!$B:$H,7,FALSE)</f>
        <v>#N/A</v>
      </c>
      <c r="O96" s="58" t="e">
        <f>VLOOKUP(D96,商品标准转化表!$B:$H,6,FALSE)</f>
        <v>#N/A</v>
      </c>
      <c r="P96" s="58" t="e">
        <f>VLOOKUP(D96,商品标准转化表!$B:$H,5,FALSE)</f>
        <v>#N/A</v>
      </c>
    </row>
    <row r="97" spans="10:16">
      <c r="J97" s="61" t="e">
        <f>VLOOKUP(D97,商品标准转化表!$B:$H,7,FALSE)</f>
        <v>#N/A</v>
      </c>
      <c r="O97" s="58" t="e">
        <f>VLOOKUP(D97,商品标准转化表!$B:$H,6,FALSE)</f>
        <v>#N/A</v>
      </c>
      <c r="P97" s="58" t="e">
        <f>VLOOKUP(D97,商品标准转化表!$B:$H,5,FALSE)</f>
        <v>#N/A</v>
      </c>
    </row>
    <row r="98" spans="10:16">
      <c r="J98" s="61" t="e">
        <f>VLOOKUP(D98,商品标准转化表!$B:$H,7,FALSE)</f>
        <v>#N/A</v>
      </c>
      <c r="O98" s="58" t="e">
        <f>VLOOKUP(D98,商品标准转化表!$B:$H,6,FALSE)</f>
        <v>#N/A</v>
      </c>
      <c r="P98" s="58" t="e">
        <f>VLOOKUP(D98,商品标准转化表!$B:$H,5,FALSE)</f>
        <v>#N/A</v>
      </c>
    </row>
    <row r="99" spans="10:16">
      <c r="J99" s="61" t="e">
        <f>VLOOKUP(D99,商品标准转化表!$B:$H,7,FALSE)</f>
        <v>#N/A</v>
      </c>
      <c r="O99" s="58" t="e">
        <f>VLOOKUP(D99,商品标准转化表!$B:$H,6,FALSE)</f>
        <v>#N/A</v>
      </c>
      <c r="P99" s="58" t="e">
        <f>VLOOKUP(D99,商品标准转化表!$B:$H,5,FALSE)</f>
        <v>#N/A</v>
      </c>
    </row>
    <row r="100" spans="10:16">
      <c r="J100" s="61" t="e">
        <f>VLOOKUP(D100,商品标准转化表!$B:$H,7,FALSE)</f>
        <v>#N/A</v>
      </c>
      <c r="O100" s="58" t="e">
        <f>VLOOKUP(D100,商品标准转化表!$B:$H,6,FALSE)</f>
        <v>#N/A</v>
      </c>
      <c r="P100" s="58" t="e">
        <f>VLOOKUP(D100,商品标准转化表!$B:$H,5,FALSE)</f>
        <v>#N/A</v>
      </c>
    </row>
    <row r="101" spans="10:16">
      <c r="J101" s="61" t="e">
        <f>VLOOKUP(D101,商品标准转化表!$B:$H,7,FALSE)</f>
        <v>#N/A</v>
      </c>
      <c r="O101" s="58" t="e">
        <f>VLOOKUP(D101,商品标准转化表!$B:$H,6,FALSE)</f>
        <v>#N/A</v>
      </c>
      <c r="P101" s="58" t="e">
        <f>VLOOKUP(D101,商品标准转化表!$B:$H,5,FALSE)</f>
        <v>#N/A</v>
      </c>
    </row>
    <row r="102" spans="10:16">
      <c r="J102" s="61" t="e">
        <f>VLOOKUP(D102,商品标准转化表!$B:$H,7,FALSE)</f>
        <v>#N/A</v>
      </c>
      <c r="O102" s="58" t="e">
        <f>VLOOKUP(D102,商品标准转化表!$B:$H,6,FALSE)</f>
        <v>#N/A</v>
      </c>
      <c r="P102" s="58" t="e">
        <f>VLOOKUP(D102,商品标准转化表!$B:$H,5,FALSE)</f>
        <v>#N/A</v>
      </c>
    </row>
    <row r="103" spans="10:16">
      <c r="J103" s="61" t="e">
        <f>VLOOKUP(D103,商品标准转化表!$B:$H,7,FALSE)</f>
        <v>#N/A</v>
      </c>
      <c r="O103" s="58" t="e">
        <f>VLOOKUP(D103,商品标准转化表!$B:$H,6,FALSE)</f>
        <v>#N/A</v>
      </c>
      <c r="P103" s="58" t="e">
        <f>VLOOKUP(D103,商品标准转化表!$B:$H,5,FALSE)</f>
        <v>#N/A</v>
      </c>
    </row>
    <row r="104" spans="10:16">
      <c r="J104" s="61" t="e">
        <f>VLOOKUP(D104,商品标准转化表!$B:$H,7,FALSE)</f>
        <v>#N/A</v>
      </c>
      <c r="O104" s="58" t="e">
        <f>VLOOKUP(D104,商品标准转化表!$B:$H,6,FALSE)</f>
        <v>#N/A</v>
      </c>
      <c r="P104" s="58" t="e">
        <f>VLOOKUP(D104,商品标准转化表!$B:$H,5,FALSE)</f>
        <v>#N/A</v>
      </c>
    </row>
    <row r="105" spans="10:16">
      <c r="J105" s="61" t="e">
        <f>VLOOKUP(D105,商品标准转化表!$B:$H,7,FALSE)</f>
        <v>#N/A</v>
      </c>
      <c r="O105" s="58" t="e">
        <f>VLOOKUP(D105,商品标准转化表!$B:$H,6,FALSE)</f>
        <v>#N/A</v>
      </c>
      <c r="P105" s="58" t="e">
        <f>VLOOKUP(D105,商品标准转化表!$B:$H,5,FALSE)</f>
        <v>#N/A</v>
      </c>
    </row>
    <row r="106" spans="10:16">
      <c r="J106" s="61" t="e">
        <f>VLOOKUP(D106,商品标准转化表!$B:$H,7,FALSE)</f>
        <v>#N/A</v>
      </c>
      <c r="O106" s="58" t="e">
        <f>VLOOKUP(D106,商品标准转化表!$B:$H,6,FALSE)</f>
        <v>#N/A</v>
      </c>
      <c r="P106" s="58" t="e">
        <f>VLOOKUP(D106,商品标准转化表!$B:$H,5,FALSE)</f>
        <v>#N/A</v>
      </c>
    </row>
    <row r="107" spans="10:16">
      <c r="J107" s="61" t="e">
        <f>VLOOKUP(D107,商品标准转化表!$B:$H,7,FALSE)</f>
        <v>#N/A</v>
      </c>
      <c r="O107" s="58" t="e">
        <f>VLOOKUP(D107,商品标准转化表!$B:$H,6,FALSE)</f>
        <v>#N/A</v>
      </c>
      <c r="P107" s="58" t="e">
        <f>VLOOKUP(D107,商品标准转化表!$B:$H,5,FALSE)</f>
        <v>#N/A</v>
      </c>
    </row>
    <row r="108" spans="10:16">
      <c r="J108" s="61" t="e">
        <f>VLOOKUP(D108,商品标准转化表!$B:$H,7,FALSE)</f>
        <v>#N/A</v>
      </c>
      <c r="O108" s="58" t="e">
        <f>VLOOKUP(D108,商品标准转化表!$B:$H,6,FALSE)</f>
        <v>#N/A</v>
      </c>
      <c r="P108" s="58" t="e">
        <f>VLOOKUP(D108,商品标准转化表!$B:$H,5,FALSE)</f>
        <v>#N/A</v>
      </c>
    </row>
    <row r="109" spans="10:16">
      <c r="J109" s="61" t="e">
        <f>VLOOKUP(D109,商品标准转化表!$B:$H,7,FALSE)</f>
        <v>#N/A</v>
      </c>
      <c r="O109" s="58" t="e">
        <f>VLOOKUP(D109,商品标准转化表!$B:$H,6,FALSE)</f>
        <v>#N/A</v>
      </c>
      <c r="P109" s="58" t="e">
        <f>VLOOKUP(D109,商品标准转化表!$B:$H,5,FALSE)</f>
        <v>#N/A</v>
      </c>
    </row>
    <row r="110" spans="10:16">
      <c r="J110" s="61" t="e">
        <f>VLOOKUP(D110,商品标准转化表!$B:$H,7,FALSE)</f>
        <v>#N/A</v>
      </c>
      <c r="O110" s="58" t="e">
        <f>VLOOKUP(D110,商品标准转化表!$B:$H,6,FALSE)</f>
        <v>#N/A</v>
      </c>
      <c r="P110" s="58" t="e">
        <f>VLOOKUP(D110,商品标准转化表!$B:$H,5,FALSE)</f>
        <v>#N/A</v>
      </c>
    </row>
    <row r="111" spans="10:16">
      <c r="J111" s="61" t="e">
        <f>VLOOKUP(D111,商品标准转化表!$B:$H,7,FALSE)</f>
        <v>#N/A</v>
      </c>
      <c r="O111" s="58" t="e">
        <f>VLOOKUP(D111,商品标准转化表!$B:$H,6,FALSE)</f>
        <v>#N/A</v>
      </c>
      <c r="P111" s="58" t="e">
        <f>VLOOKUP(D111,商品标准转化表!$B:$H,5,FALSE)</f>
        <v>#N/A</v>
      </c>
    </row>
    <row r="112" spans="10:16">
      <c r="J112" s="61" t="e">
        <f>VLOOKUP(D112,商品标准转化表!$B:$H,7,FALSE)</f>
        <v>#N/A</v>
      </c>
      <c r="O112" s="58" t="e">
        <f>VLOOKUP(D112,商品标准转化表!$B:$H,6,FALSE)</f>
        <v>#N/A</v>
      </c>
      <c r="P112" s="58" t="e">
        <f>VLOOKUP(D112,商品标准转化表!$B:$H,5,FALSE)</f>
        <v>#N/A</v>
      </c>
    </row>
    <row r="113" spans="10:16">
      <c r="J113" s="61" t="e">
        <f>VLOOKUP(D113,商品标准转化表!$B:$H,7,FALSE)</f>
        <v>#N/A</v>
      </c>
      <c r="O113" s="58" t="e">
        <f>VLOOKUP(D113,商品标准转化表!$B:$H,6,FALSE)</f>
        <v>#N/A</v>
      </c>
      <c r="P113" s="58" t="e">
        <f>VLOOKUP(D113,商品标准转化表!$B:$H,5,FALSE)</f>
        <v>#N/A</v>
      </c>
    </row>
    <row r="114" spans="10:16">
      <c r="J114" s="61" t="e">
        <f>VLOOKUP(D114,商品标准转化表!$B:$H,7,FALSE)</f>
        <v>#N/A</v>
      </c>
      <c r="O114" s="58" t="e">
        <f>VLOOKUP(D114,商品标准转化表!$B:$H,6,FALSE)</f>
        <v>#N/A</v>
      </c>
      <c r="P114" s="58" t="e">
        <f>VLOOKUP(D114,商品标准转化表!$B:$H,5,FALSE)</f>
        <v>#N/A</v>
      </c>
    </row>
    <row r="115" spans="10:16">
      <c r="J115" s="61" t="e">
        <f>VLOOKUP(D115,商品标准转化表!$B:$H,7,FALSE)</f>
        <v>#N/A</v>
      </c>
      <c r="O115" s="58" t="e">
        <f>VLOOKUP(D115,商品标准转化表!$B:$H,6,FALSE)</f>
        <v>#N/A</v>
      </c>
      <c r="P115" s="58" t="e">
        <f>VLOOKUP(D115,商品标准转化表!$B:$H,5,FALSE)</f>
        <v>#N/A</v>
      </c>
    </row>
    <row r="116" spans="10:16">
      <c r="J116" s="61" t="e">
        <f>VLOOKUP(D116,商品标准转化表!$B:$H,7,FALSE)</f>
        <v>#N/A</v>
      </c>
      <c r="O116" s="58" t="e">
        <f>VLOOKUP(D116,商品标准转化表!$B:$H,6,FALSE)</f>
        <v>#N/A</v>
      </c>
      <c r="P116" s="58" t="e">
        <f>VLOOKUP(D116,商品标准转化表!$B:$H,5,FALSE)</f>
        <v>#N/A</v>
      </c>
    </row>
    <row r="117" spans="10:16">
      <c r="J117" s="61" t="e">
        <f>VLOOKUP(D117,商品标准转化表!$B:$H,7,FALSE)</f>
        <v>#N/A</v>
      </c>
      <c r="O117" s="58" t="e">
        <f>VLOOKUP(D117,商品标准转化表!$B:$H,6,FALSE)</f>
        <v>#N/A</v>
      </c>
      <c r="P117" s="58" t="e">
        <f>VLOOKUP(D117,商品标准转化表!$B:$H,5,FALSE)</f>
        <v>#N/A</v>
      </c>
    </row>
    <row r="118" spans="10:16">
      <c r="J118" s="61" t="e">
        <f>VLOOKUP(D118,商品标准转化表!$B:$H,7,FALSE)</f>
        <v>#N/A</v>
      </c>
      <c r="O118" s="58" t="e">
        <f>VLOOKUP(D118,商品标准转化表!$B:$H,6,FALSE)</f>
        <v>#N/A</v>
      </c>
      <c r="P118" s="58" t="e">
        <f>VLOOKUP(D118,商品标准转化表!$B:$H,5,FALSE)</f>
        <v>#N/A</v>
      </c>
    </row>
    <row r="119" spans="10:16">
      <c r="J119" s="61" t="e">
        <f>VLOOKUP(D119,商品标准转化表!$B:$H,7,FALSE)</f>
        <v>#N/A</v>
      </c>
      <c r="O119" s="58" t="e">
        <f>VLOOKUP(D119,商品标准转化表!$B:$H,6,FALSE)</f>
        <v>#N/A</v>
      </c>
      <c r="P119" s="58" t="e">
        <f>VLOOKUP(D119,商品标准转化表!$B:$H,5,FALSE)</f>
        <v>#N/A</v>
      </c>
    </row>
    <row r="120" spans="10:16">
      <c r="J120" s="61" t="e">
        <f>VLOOKUP(D120,商品标准转化表!$B:$H,7,FALSE)</f>
        <v>#N/A</v>
      </c>
      <c r="O120" s="58" t="e">
        <f>VLOOKUP(D120,商品标准转化表!$B:$H,6,FALSE)</f>
        <v>#N/A</v>
      </c>
      <c r="P120" s="58" t="e">
        <f>VLOOKUP(D120,商品标准转化表!$B:$H,5,FALSE)</f>
        <v>#N/A</v>
      </c>
    </row>
    <row r="121" spans="10:16">
      <c r="J121" s="61" t="e">
        <f>VLOOKUP(D121,商品标准转化表!$B:$H,7,FALSE)</f>
        <v>#N/A</v>
      </c>
      <c r="O121" s="58" t="e">
        <f>VLOOKUP(D121,商品标准转化表!$B:$H,6,FALSE)</f>
        <v>#N/A</v>
      </c>
      <c r="P121" s="58" t="e">
        <f>VLOOKUP(D121,商品标准转化表!$B:$H,5,FALSE)</f>
        <v>#N/A</v>
      </c>
    </row>
    <row r="122" spans="10:16">
      <c r="J122" s="61" t="e">
        <f>VLOOKUP(D122,商品标准转化表!$B:$H,7,FALSE)</f>
        <v>#N/A</v>
      </c>
      <c r="O122" s="58" t="e">
        <f>VLOOKUP(D122,商品标准转化表!$B:$H,6,FALSE)</f>
        <v>#N/A</v>
      </c>
      <c r="P122" s="58" t="e">
        <f>VLOOKUP(D122,商品标准转化表!$B:$H,5,FALSE)</f>
        <v>#N/A</v>
      </c>
    </row>
    <row r="123" spans="10:16">
      <c r="J123" s="61" t="e">
        <f>VLOOKUP(D123,商品标准转化表!$B:$H,7,FALSE)</f>
        <v>#N/A</v>
      </c>
      <c r="O123" s="58" t="e">
        <f>VLOOKUP(D123,商品标准转化表!$B:$H,6,FALSE)</f>
        <v>#N/A</v>
      </c>
      <c r="P123" s="58" t="e">
        <f>VLOOKUP(D123,商品标准转化表!$B:$H,5,FALSE)</f>
        <v>#N/A</v>
      </c>
    </row>
    <row r="124" spans="10:16">
      <c r="J124" s="61" t="e">
        <f>VLOOKUP(D124,商品标准转化表!$B:$H,7,FALSE)</f>
        <v>#N/A</v>
      </c>
      <c r="O124" s="58" t="e">
        <f>VLOOKUP(D124,商品标准转化表!$B:$H,6,FALSE)</f>
        <v>#N/A</v>
      </c>
      <c r="P124" s="58" t="e">
        <f>VLOOKUP(D124,商品标准转化表!$B:$H,5,FALSE)</f>
        <v>#N/A</v>
      </c>
    </row>
    <row r="125" spans="10:16">
      <c r="J125" s="61" t="e">
        <f>VLOOKUP(D125,商品标准转化表!$B:$H,7,FALSE)</f>
        <v>#N/A</v>
      </c>
      <c r="O125" s="58" t="e">
        <f>VLOOKUP(D125,商品标准转化表!$B:$H,6,FALSE)</f>
        <v>#N/A</v>
      </c>
      <c r="P125" s="58" t="e">
        <f>VLOOKUP(D125,商品标准转化表!$B:$H,5,FALSE)</f>
        <v>#N/A</v>
      </c>
    </row>
    <row r="126" spans="10:16">
      <c r="J126" s="61" t="e">
        <f>VLOOKUP(D126,商品标准转化表!$B:$H,7,FALSE)</f>
        <v>#N/A</v>
      </c>
      <c r="O126" s="58" t="e">
        <f>VLOOKUP(D126,商品标准转化表!$B:$H,6,FALSE)</f>
        <v>#N/A</v>
      </c>
      <c r="P126" s="58" t="e">
        <f>VLOOKUP(D126,商品标准转化表!$B:$H,5,FALSE)</f>
        <v>#N/A</v>
      </c>
    </row>
    <row r="127" spans="10:16">
      <c r="J127" s="61" t="e">
        <f>VLOOKUP(D127,商品标准转化表!$B:$H,7,FALSE)</f>
        <v>#N/A</v>
      </c>
      <c r="O127" s="58" t="e">
        <f>VLOOKUP(D127,商品标准转化表!$B:$H,6,FALSE)</f>
        <v>#N/A</v>
      </c>
      <c r="P127" s="58" t="e">
        <f>VLOOKUP(D127,商品标准转化表!$B:$H,5,FALSE)</f>
        <v>#N/A</v>
      </c>
    </row>
    <row r="128" spans="10:16">
      <c r="J128" s="61" t="e">
        <f>VLOOKUP(D128,商品标准转化表!$B:$H,7,FALSE)</f>
        <v>#N/A</v>
      </c>
      <c r="O128" s="58" t="e">
        <f>VLOOKUP(D128,商品标准转化表!$B:$H,6,FALSE)</f>
        <v>#N/A</v>
      </c>
      <c r="P128" s="58" t="e">
        <f>VLOOKUP(D128,商品标准转化表!$B:$H,5,FALSE)</f>
        <v>#N/A</v>
      </c>
    </row>
    <row r="129" spans="10:16">
      <c r="J129" s="61" t="e">
        <f>VLOOKUP(D129,商品标准转化表!$B:$H,7,FALSE)</f>
        <v>#N/A</v>
      </c>
      <c r="O129" s="58" t="e">
        <f>VLOOKUP(D129,商品标准转化表!$B:$H,6,FALSE)</f>
        <v>#N/A</v>
      </c>
      <c r="P129" s="58" t="e">
        <f>VLOOKUP(D129,商品标准转化表!$B:$H,5,FALSE)</f>
        <v>#N/A</v>
      </c>
    </row>
    <row r="130" spans="10:16">
      <c r="J130" s="61" t="e">
        <f>VLOOKUP(D130,商品标准转化表!$B:$H,7,FALSE)</f>
        <v>#N/A</v>
      </c>
      <c r="O130" s="58" t="e">
        <f>VLOOKUP(D130,商品标准转化表!$B:$H,6,FALSE)</f>
        <v>#N/A</v>
      </c>
      <c r="P130" s="58" t="e">
        <f>VLOOKUP(D130,商品标准转化表!$B:$H,5,FALSE)</f>
        <v>#N/A</v>
      </c>
    </row>
    <row r="131" spans="10:16">
      <c r="J131" s="61" t="e">
        <f>VLOOKUP(D131,商品标准转化表!$B:$H,7,FALSE)</f>
        <v>#N/A</v>
      </c>
      <c r="O131" s="58" t="e">
        <f>VLOOKUP(D131,商品标准转化表!$B:$H,6,FALSE)</f>
        <v>#N/A</v>
      </c>
      <c r="P131" s="58" t="e">
        <f>VLOOKUP(D131,商品标准转化表!$B:$H,5,FALSE)</f>
        <v>#N/A</v>
      </c>
    </row>
    <row r="132" spans="10:16">
      <c r="J132" s="61" t="e">
        <f>VLOOKUP(D132,商品标准转化表!$B:$H,7,FALSE)</f>
        <v>#N/A</v>
      </c>
      <c r="O132" s="58" t="e">
        <f>VLOOKUP(D132,商品标准转化表!$B:$H,6,FALSE)</f>
        <v>#N/A</v>
      </c>
      <c r="P132" s="58" t="e">
        <f>VLOOKUP(D132,商品标准转化表!$B:$H,5,FALSE)</f>
        <v>#N/A</v>
      </c>
    </row>
    <row r="133" spans="10:16">
      <c r="J133" s="61" t="e">
        <f>VLOOKUP(D133,商品标准转化表!$B:$H,7,FALSE)</f>
        <v>#N/A</v>
      </c>
      <c r="O133" s="58" t="e">
        <f>VLOOKUP(D133,商品标准转化表!$B:$H,6,FALSE)</f>
        <v>#N/A</v>
      </c>
      <c r="P133" s="58" t="e">
        <f>VLOOKUP(D133,商品标准转化表!$B:$H,5,FALSE)</f>
        <v>#N/A</v>
      </c>
    </row>
    <row r="134" spans="10:16">
      <c r="J134" s="61" t="e">
        <f>VLOOKUP(D134,商品标准转化表!$B:$H,7,FALSE)</f>
        <v>#N/A</v>
      </c>
      <c r="O134" s="58" t="e">
        <f>VLOOKUP(D134,商品标准转化表!$B:$H,6,FALSE)</f>
        <v>#N/A</v>
      </c>
      <c r="P134" s="58" t="e">
        <f>VLOOKUP(D134,商品标准转化表!$B:$H,5,FALSE)</f>
        <v>#N/A</v>
      </c>
    </row>
    <row r="135" spans="10:16">
      <c r="J135" s="61" t="e">
        <f>VLOOKUP(D135,商品标准转化表!$B:$H,7,FALSE)</f>
        <v>#N/A</v>
      </c>
      <c r="O135" s="58" t="e">
        <f>VLOOKUP(D135,商品标准转化表!$B:$H,6,FALSE)</f>
        <v>#N/A</v>
      </c>
      <c r="P135" s="58" t="e">
        <f>VLOOKUP(D135,商品标准转化表!$B:$H,5,FALSE)</f>
        <v>#N/A</v>
      </c>
    </row>
    <row r="136" spans="10:16">
      <c r="J136" s="61" t="e">
        <f>VLOOKUP(D136,商品标准转化表!$B:$H,7,FALSE)</f>
        <v>#N/A</v>
      </c>
      <c r="O136" s="58" t="e">
        <f>VLOOKUP(D136,商品标准转化表!$B:$H,6,FALSE)</f>
        <v>#N/A</v>
      </c>
      <c r="P136" s="58" t="e">
        <f>VLOOKUP(D136,商品标准转化表!$B:$H,5,FALSE)</f>
        <v>#N/A</v>
      </c>
    </row>
    <row r="137" spans="10:16">
      <c r="J137" s="61" t="e">
        <f>VLOOKUP(D137,商品标准转化表!$B:$H,7,FALSE)</f>
        <v>#N/A</v>
      </c>
      <c r="O137" s="58" t="e">
        <f>VLOOKUP(D137,商品标准转化表!$B:$H,6,FALSE)</f>
        <v>#N/A</v>
      </c>
      <c r="P137" s="58" t="e">
        <f>VLOOKUP(D137,商品标准转化表!$B:$H,5,FALSE)</f>
        <v>#N/A</v>
      </c>
    </row>
    <row r="138" spans="10:16">
      <c r="J138" s="61" t="e">
        <f>VLOOKUP(D138,商品标准转化表!$B:$H,7,FALSE)</f>
        <v>#N/A</v>
      </c>
      <c r="O138" s="58" t="e">
        <f>VLOOKUP(D138,商品标准转化表!$B:$H,6,FALSE)</f>
        <v>#N/A</v>
      </c>
      <c r="P138" s="58" t="e">
        <f>VLOOKUP(D138,商品标准转化表!$B:$H,5,FALSE)</f>
        <v>#N/A</v>
      </c>
    </row>
    <row r="139" spans="10:16">
      <c r="J139" s="61" t="e">
        <f>VLOOKUP(D139,商品标准转化表!$B:$H,7,FALSE)</f>
        <v>#N/A</v>
      </c>
      <c r="O139" s="58" t="e">
        <f>VLOOKUP(D139,商品标准转化表!$B:$H,6,FALSE)</f>
        <v>#N/A</v>
      </c>
      <c r="P139" s="58" t="e">
        <f>VLOOKUP(D139,商品标准转化表!$B:$H,5,FALSE)</f>
        <v>#N/A</v>
      </c>
    </row>
    <row r="140" spans="10:16">
      <c r="J140" s="61" t="e">
        <f>VLOOKUP(D140,商品标准转化表!$B:$H,7,FALSE)</f>
        <v>#N/A</v>
      </c>
      <c r="O140" s="58" t="e">
        <f>VLOOKUP(D140,商品标准转化表!$B:$H,6,FALSE)</f>
        <v>#N/A</v>
      </c>
      <c r="P140" s="58" t="e">
        <f>VLOOKUP(D140,商品标准转化表!$B:$H,5,FALSE)</f>
        <v>#N/A</v>
      </c>
    </row>
    <row r="141" spans="10:16">
      <c r="J141" s="61" t="e">
        <f>VLOOKUP(D141,商品标准转化表!$B:$H,7,FALSE)</f>
        <v>#N/A</v>
      </c>
      <c r="O141" s="58" t="e">
        <f>VLOOKUP(D141,商品标准转化表!$B:$H,6,FALSE)</f>
        <v>#N/A</v>
      </c>
      <c r="P141" s="58" t="e">
        <f>VLOOKUP(D141,商品标准转化表!$B:$H,5,FALSE)</f>
        <v>#N/A</v>
      </c>
    </row>
    <row r="142" spans="10:16">
      <c r="J142" s="61" t="e">
        <f>VLOOKUP(D142,商品标准转化表!$B:$H,7,FALSE)</f>
        <v>#N/A</v>
      </c>
      <c r="O142" s="58" t="e">
        <f>VLOOKUP(D142,商品标准转化表!$B:$H,6,FALSE)</f>
        <v>#N/A</v>
      </c>
      <c r="P142" s="58" t="e">
        <f>VLOOKUP(D142,商品标准转化表!$B:$H,5,FALSE)</f>
        <v>#N/A</v>
      </c>
    </row>
    <row r="143" spans="10:16">
      <c r="J143" s="61" t="e">
        <f>VLOOKUP(D143,商品标准转化表!$B:$H,7,FALSE)</f>
        <v>#N/A</v>
      </c>
      <c r="O143" s="58" t="e">
        <f>VLOOKUP(D143,商品标准转化表!$B:$H,6,FALSE)</f>
        <v>#N/A</v>
      </c>
      <c r="P143" s="58" t="e">
        <f>VLOOKUP(D143,商品标准转化表!$B:$H,5,FALSE)</f>
        <v>#N/A</v>
      </c>
    </row>
    <row r="144" spans="10:16">
      <c r="J144" s="61" t="e">
        <f>VLOOKUP(D144,商品标准转化表!$B:$H,7,FALSE)</f>
        <v>#N/A</v>
      </c>
      <c r="O144" s="58" t="e">
        <f>VLOOKUP(D144,商品标准转化表!$B:$H,6,FALSE)</f>
        <v>#N/A</v>
      </c>
      <c r="P144" s="58" t="e">
        <f>VLOOKUP(D144,商品标准转化表!$B:$H,5,FALSE)</f>
        <v>#N/A</v>
      </c>
    </row>
    <row r="145" spans="10:16">
      <c r="J145" s="61" t="e">
        <f>VLOOKUP(D145,商品标准转化表!$B:$H,7,FALSE)</f>
        <v>#N/A</v>
      </c>
      <c r="O145" s="58" t="e">
        <f>VLOOKUP(D145,商品标准转化表!$B:$H,6,FALSE)</f>
        <v>#N/A</v>
      </c>
      <c r="P145" s="58" t="e">
        <f>VLOOKUP(D145,商品标准转化表!$B:$H,5,FALSE)</f>
        <v>#N/A</v>
      </c>
    </row>
    <row r="146" spans="10:16">
      <c r="J146" s="61" t="e">
        <f>VLOOKUP(D146,商品标准转化表!$B:$H,7,FALSE)</f>
        <v>#N/A</v>
      </c>
      <c r="O146" s="58" t="e">
        <f>VLOOKUP(D146,商品标准转化表!$B:$H,6,FALSE)</f>
        <v>#N/A</v>
      </c>
      <c r="P146" s="58" t="e">
        <f>VLOOKUP(D146,商品标准转化表!$B:$H,5,FALSE)</f>
        <v>#N/A</v>
      </c>
    </row>
    <row r="147" spans="10:16">
      <c r="J147" s="61" t="e">
        <f>VLOOKUP(D147,商品标准转化表!$B:$H,7,FALSE)</f>
        <v>#N/A</v>
      </c>
      <c r="O147" s="58" t="e">
        <f>VLOOKUP(D147,商品标准转化表!$B:$H,6,FALSE)</f>
        <v>#N/A</v>
      </c>
      <c r="P147" s="58" t="e">
        <f>VLOOKUP(D147,商品标准转化表!$B:$H,5,FALSE)</f>
        <v>#N/A</v>
      </c>
    </row>
    <row r="148" spans="10:16">
      <c r="J148" s="61" t="e">
        <f>VLOOKUP(D148,商品标准转化表!$B:$H,7,FALSE)</f>
        <v>#N/A</v>
      </c>
      <c r="O148" s="58" t="e">
        <f>VLOOKUP(D148,商品标准转化表!$B:$H,6,FALSE)</f>
        <v>#N/A</v>
      </c>
      <c r="P148" s="58" t="e">
        <f>VLOOKUP(D148,商品标准转化表!$B:$H,5,FALSE)</f>
        <v>#N/A</v>
      </c>
    </row>
    <row r="149" spans="10:16">
      <c r="J149" s="61" t="e">
        <f>VLOOKUP(D149,商品标准转化表!$B:$H,7,FALSE)</f>
        <v>#N/A</v>
      </c>
      <c r="O149" s="58" t="e">
        <f>VLOOKUP(D149,商品标准转化表!$B:$H,6,FALSE)</f>
        <v>#N/A</v>
      </c>
      <c r="P149" s="58" t="e">
        <f>VLOOKUP(D149,商品标准转化表!$B:$H,5,FALSE)</f>
        <v>#N/A</v>
      </c>
    </row>
    <row r="150" spans="10:16">
      <c r="J150" s="61" t="e">
        <f>VLOOKUP(D150,商品标准转化表!$B:$H,7,FALSE)</f>
        <v>#N/A</v>
      </c>
      <c r="O150" s="58" t="e">
        <f>VLOOKUP(D150,商品标准转化表!$B:$H,6,FALSE)</f>
        <v>#N/A</v>
      </c>
      <c r="P150" s="58" t="e">
        <f>VLOOKUP(D150,商品标准转化表!$B:$H,5,FALSE)</f>
        <v>#N/A</v>
      </c>
    </row>
    <row r="151" spans="10:16">
      <c r="J151" s="61" t="e">
        <f>VLOOKUP(D151,商品标准转化表!$B:$H,7,FALSE)</f>
        <v>#N/A</v>
      </c>
      <c r="O151" s="58" t="e">
        <f>VLOOKUP(D151,商品标准转化表!$B:$H,6,FALSE)</f>
        <v>#N/A</v>
      </c>
      <c r="P151" s="58" t="e">
        <f>VLOOKUP(D151,商品标准转化表!$B:$H,5,FALSE)</f>
        <v>#N/A</v>
      </c>
    </row>
    <row r="152" spans="10:16">
      <c r="J152" s="61" t="e">
        <f>VLOOKUP(D152,商品标准转化表!$B:$H,7,FALSE)</f>
        <v>#N/A</v>
      </c>
      <c r="O152" s="58" t="e">
        <f>VLOOKUP(D152,商品标准转化表!$B:$H,6,FALSE)</f>
        <v>#N/A</v>
      </c>
      <c r="P152" s="58" t="e">
        <f>VLOOKUP(D152,商品标准转化表!$B:$H,5,FALSE)</f>
        <v>#N/A</v>
      </c>
    </row>
    <row r="153" spans="10:16">
      <c r="J153" s="61" t="e">
        <f>VLOOKUP(D153,商品标准转化表!$B:$H,7,FALSE)</f>
        <v>#N/A</v>
      </c>
      <c r="O153" s="58" t="e">
        <f>VLOOKUP(D153,商品标准转化表!$B:$H,6,FALSE)</f>
        <v>#N/A</v>
      </c>
      <c r="P153" s="58" t="e">
        <f>VLOOKUP(D153,商品标准转化表!$B:$H,5,FALSE)</f>
        <v>#N/A</v>
      </c>
    </row>
    <row r="154" spans="10:16">
      <c r="J154" s="61" t="e">
        <f>VLOOKUP(D154,商品标准转化表!$B:$H,7,FALSE)</f>
        <v>#N/A</v>
      </c>
      <c r="O154" s="58" t="e">
        <f>VLOOKUP(D154,商品标准转化表!$B:$H,6,FALSE)</f>
        <v>#N/A</v>
      </c>
      <c r="P154" s="58" t="e">
        <f>VLOOKUP(D154,商品标准转化表!$B:$H,5,FALSE)</f>
        <v>#N/A</v>
      </c>
    </row>
    <row r="155" spans="10:16">
      <c r="J155" s="61" t="e">
        <f>VLOOKUP(D155,商品标准转化表!$B:$H,7,FALSE)</f>
        <v>#N/A</v>
      </c>
      <c r="O155" s="58" t="e">
        <f>VLOOKUP(D155,商品标准转化表!$B:$H,6,FALSE)</f>
        <v>#N/A</v>
      </c>
      <c r="P155" s="58" t="e">
        <f>VLOOKUP(D155,商品标准转化表!$B:$H,5,FALSE)</f>
        <v>#N/A</v>
      </c>
    </row>
    <row r="156" spans="10:16">
      <c r="J156" s="61" t="e">
        <f>VLOOKUP(D156,商品标准转化表!$B:$H,7,FALSE)</f>
        <v>#N/A</v>
      </c>
      <c r="O156" s="58" t="e">
        <f>VLOOKUP(D156,商品标准转化表!$B:$H,6,FALSE)</f>
        <v>#N/A</v>
      </c>
      <c r="P156" s="58" t="e">
        <f>VLOOKUP(D156,商品标准转化表!$B:$H,5,FALSE)</f>
        <v>#N/A</v>
      </c>
    </row>
    <row r="157" spans="10:16">
      <c r="J157" s="61" t="e">
        <f>VLOOKUP(D157,商品标准转化表!$B:$H,7,FALSE)</f>
        <v>#N/A</v>
      </c>
      <c r="O157" s="58" t="e">
        <f>VLOOKUP(D157,商品标准转化表!$B:$H,6,FALSE)</f>
        <v>#N/A</v>
      </c>
      <c r="P157" s="58" t="e">
        <f>VLOOKUP(D157,商品标准转化表!$B:$H,5,FALSE)</f>
        <v>#N/A</v>
      </c>
    </row>
    <row r="158" spans="10:16">
      <c r="J158" s="61" t="e">
        <f>VLOOKUP(D158,商品标准转化表!$B:$H,7,FALSE)</f>
        <v>#N/A</v>
      </c>
      <c r="O158" s="58" t="e">
        <f>VLOOKUP(D158,商品标准转化表!$B:$H,6,FALSE)</f>
        <v>#N/A</v>
      </c>
      <c r="P158" s="58" t="e">
        <f>VLOOKUP(D158,商品标准转化表!$B:$H,5,FALSE)</f>
        <v>#N/A</v>
      </c>
    </row>
    <row r="159" spans="10:16">
      <c r="J159" s="61" t="e">
        <f>VLOOKUP(D159,商品标准转化表!$B:$H,7,FALSE)</f>
        <v>#N/A</v>
      </c>
      <c r="O159" s="58" t="e">
        <f>VLOOKUP(D159,商品标准转化表!$B:$H,6,FALSE)</f>
        <v>#N/A</v>
      </c>
      <c r="P159" s="58" t="e">
        <f>VLOOKUP(D159,商品标准转化表!$B:$H,5,FALSE)</f>
        <v>#N/A</v>
      </c>
    </row>
    <row r="160" spans="10:16">
      <c r="J160" s="61" t="e">
        <f>VLOOKUP(D160,商品标准转化表!$B:$H,7,FALSE)</f>
        <v>#N/A</v>
      </c>
      <c r="O160" s="58" t="e">
        <f>VLOOKUP(D160,商品标准转化表!$B:$H,6,FALSE)</f>
        <v>#N/A</v>
      </c>
      <c r="P160" s="58" t="e">
        <f>VLOOKUP(D160,商品标准转化表!$B:$H,5,FALSE)</f>
        <v>#N/A</v>
      </c>
    </row>
    <row r="161" spans="10:16">
      <c r="J161" s="61" t="e">
        <f>VLOOKUP(D161,商品标准转化表!$B:$H,7,FALSE)</f>
        <v>#N/A</v>
      </c>
      <c r="O161" s="58" t="e">
        <f>VLOOKUP(D161,商品标准转化表!$B:$H,6,FALSE)</f>
        <v>#N/A</v>
      </c>
      <c r="P161" s="58" t="e">
        <f>VLOOKUP(D161,商品标准转化表!$B:$H,5,FALSE)</f>
        <v>#N/A</v>
      </c>
    </row>
    <row r="162" spans="10:16">
      <c r="J162" s="61" t="e">
        <f>VLOOKUP(D162,商品标准转化表!$B:$H,7,FALSE)</f>
        <v>#N/A</v>
      </c>
      <c r="O162" s="58" t="e">
        <f>VLOOKUP(D162,商品标准转化表!$B:$H,6,FALSE)</f>
        <v>#N/A</v>
      </c>
      <c r="P162" s="58" t="e">
        <f>VLOOKUP(D162,商品标准转化表!$B:$H,5,FALSE)</f>
        <v>#N/A</v>
      </c>
    </row>
    <row r="163" spans="10:16">
      <c r="J163" s="61" t="e">
        <f>VLOOKUP(D163,商品标准转化表!$B:$H,7,FALSE)</f>
        <v>#N/A</v>
      </c>
      <c r="O163" s="58" t="e">
        <f>VLOOKUP(D163,商品标准转化表!$B:$H,6,FALSE)</f>
        <v>#N/A</v>
      </c>
      <c r="P163" s="58" t="e">
        <f>VLOOKUP(D163,商品标准转化表!$B:$H,5,FALSE)</f>
        <v>#N/A</v>
      </c>
    </row>
    <row r="164" spans="10:16">
      <c r="J164" s="61" t="e">
        <f>VLOOKUP(D164,商品标准转化表!$B:$H,7,FALSE)</f>
        <v>#N/A</v>
      </c>
      <c r="O164" s="58" t="e">
        <f>VLOOKUP(D164,商品标准转化表!$B:$H,6,FALSE)</f>
        <v>#N/A</v>
      </c>
      <c r="P164" s="58" t="e">
        <f>VLOOKUP(D164,商品标准转化表!$B:$H,5,FALSE)</f>
        <v>#N/A</v>
      </c>
    </row>
    <row r="165" spans="10:16">
      <c r="J165" s="61" t="e">
        <f>VLOOKUP(D165,商品标准转化表!$B:$H,7,FALSE)</f>
        <v>#N/A</v>
      </c>
      <c r="O165" s="58" t="e">
        <f>VLOOKUP(D165,商品标准转化表!$B:$H,6,FALSE)</f>
        <v>#N/A</v>
      </c>
      <c r="P165" s="58" t="e">
        <f>VLOOKUP(D165,商品标准转化表!$B:$H,5,FALSE)</f>
        <v>#N/A</v>
      </c>
    </row>
    <row r="166" spans="10:16">
      <c r="J166" s="61" t="e">
        <f>VLOOKUP(D166,商品标准转化表!$B:$H,7,FALSE)</f>
        <v>#N/A</v>
      </c>
      <c r="O166" s="58" t="e">
        <f>VLOOKUP(D166,商品标准转化表!$B:$H,6,FALSE)</f>
        <v>#N/A</v>
      </c>
      <c r="P166" s="58" t="e">
        <f>VLOOKUP(D166,商品标准转化表!$B:$H,5,FALSE)</f>
        <v>#N/A</v>
      </c>
    </row>
    <row r="167" spans="10:16">
      <c r="J167" s="61" t="e">
        <f>VLOOKUP(D167,商品标准转化表!$B:$H,7,FALSE)</f>
        <v>#N/A</v>
      </c>
      <c r="O167" s="58" t="e">
        <f>VLOOKUP(D167,商品标准转化表!$B:$H,6,FALSE)</f>
        <v>#N/A</v>
      </c>
      <c r="P167" s="58" t="e">
        <f>VLOOKUP(D167,商品标准转化表!$B:$H,5,FALSE)</f>
        <v>#N/A</v>
      </c>
    </row>
    <row r="168" spans="10:16">
      <c r="J168" s="61" t="e">
        <f>VLOOKUP(D168,商品标准转化表!$B:$H,7,FALSE)</f>
        <v>#N/A</v>
      </c>
      <c r="O168" s="58" t="e">
        <f>VLOOKUP(D168,商品标准转化表!$B:$H,6,FALSE)</f>
        <v>#N/A</v>
      </c>
      <c r="P168" s="58" t="e">
        <f>VLOOKUP(D168,商品标准转化表!$B:$H,5,FALSE)</f>
        <v>#N/A</v>
      </c>
    </row>
    <row r="169" spans="10:16">
      <c r="J169" s="61" t="e">
        <f>VLOOKUP(D169,商品标准转化表!$B:$H,7,FALSE)</f>
        <v>#N/A</v>
      </c>
      <c r="O169" s="58" t="e">
        <f>VLOOKUP(D169,商品标准转化表!$B:$H,6,FALSE)</f>
        <v>#N/A</v>
      </c>
      <c r="P169" s="58" t="e">
        <f>VLOOKUP(D169,商品标准转化表!$B:$H,5,FALSE)</f>
        <v>#N/A</v>
      </c>
    </row>
    <row r="170" spans="10:16">
      <c r="J170" s="61" t="e">
        <f>VLOOKUP(D170,商品标准转化表!$B:$H,7,FALSE)</f>
        <v>#N/A</v>
      </c>
      <c r="O170" s="58" t="e">
        <f>VLOOKUP(D170,商品标准转化表!$B:$H,6,FALSE)</f>
        <v>#N/A</v>
      </c>
      <c r="P170" s="58" t="e">
        <f>VLOOKUP(D170,商品标准转化表!$B:$H,5,FALSE)</f>
        <v>#N/A</v>
      </c>
    </row>
    <row r="171" spans="10:16">
      <c r="J171" s="61" t="e">
        <f>VLOOKUP(D171,商品标准转化表!$B:$H,7,FALSE)</f>
        <v>#N/A</v>
      </c>
      <c r="O171" s="58" t="e">
        <f>VLOOKUP(D171,商品标准转化表!$B:$H,6,FALSE)</f>
        <v>#N/A</v>
      </c>
      <c r="P171" s="58" t="e">
        <f>VLOOKUP(D171,商品标准转化表!$B:$H,5,FALSE)</f>
        <v>#N/A</v>
      </c>
    </row>
    <row r="172" spans="10:16">
      <c r="J172" s="61" t="e">
        <f>VLOOKUP(D172,商品标准转化表!$B:$H,7,FALSE)</f>
        <v>#N/A</v>
      </c>
      <c r="O172" s="58" t="e">
        <f>VLOOKUP(D172,商品标准转化表!$B:$H,6,FALSE)</f>
        <v>#N/A</v>
      </c>
      <c r="P172" s="58" t="e">
        <f>VLOOKUP(D172,商品标准转化表!$B:$H,5,FALSE)</f>
        <v>#N/A</v>
      </c>
    </row>
    <row r="173" spans="10:16">
      <c r="J173" s="61" t="e">
        <f>VLOOKUP(D173,商品标准转化表!$B:$H,7,FALSE)</f>
        <v>#N/A</v>
      </c>
      <c r="O173" s="58" t="e">
        <f>VLOOKUP(D173,商品标准转化表!$B:$H,6,FALSE)</f>
        <v>#N/A</v>
      </c>
      <c r="P173" s="58" t="e">
        <f>VLOOKUP(D173,商品标准转化表!$B:$H,5,FALSE)</f>
        <v>#N/A</v>
      </c>
    </row>
    <row r="174" spans="10:16">
      <c r="J174" s="61" t="e">
        <f>VLOOKUP(D174,商品标准转化表!$B:$H,7,FALSE)</f>
        <v>#N/A</v>
      </c>
      <c r="O174" s="58" t="e">
        <f>VLOOKUP(D174,商品标准转化表!$B:$H,6,FALSE)</f>
        <v>#N/A</v>
      </c>
      <c r="P174" s="58" t="e">
        <f>VLOOKUP(D174,商品标准转化表!$B:$H,5,FALSE)</f>
        <v>#N/A</v>
      </c>
    </row>
    <row r="175" spans="10:16">
      <c r="J175" s="61" t="e">
        <f>VLOOKUP(D175,商品标准转化表!$B:$H,7,FALSE)</f>
        <v>#N/A</v>
      </c>
      <c r="O175" s="58" t="e">
        <f>VLOOKUP(D175,商品标准转化表!$B:$H,6,FALSE)</f>
        <v>#N/A</v>
      </c>
      <c r="P175" s="58" t="e">
        <f>VLOOKUP(D175,商品标准转化表!$B:$H,5,FALSE)</f>
        <v>#N/A</v>
      </c>
    </row>
    <row r="176" spans="10:16">
      <c r="J176" s="61" t="e">
        <f>VLOOKUP(D176,商品标准转化表!$B:$H,7,FALSE)</f>
        <v>#N/A</v>
      </c>
      <c r="O176" s="58" t="e">
        <f>VLOOKUP(D176,商品标准转化表!$B:$H,6,FALSE)</f>
        <v>#N/A</v>
      </c>
      <c r="P176" s="58" t="e">
        <f>VLOOKUP(D176,商品标准转化表!$B:$H,5,FALSE)</f>
        <v>#N/A</v>
      </c>
    </row>
    <row r="177" spans="10:16">
      <c r="J177" s="61" t="e">
        <f>VLOOKUP(D177,商品标准转化表!$B:$H,7,FALSE)</f>
        <v>#N/A</v>
      </c>
      <c r="O177" s="58" t="e">
        <f>VLOOKUP(D177,商品标准转化表!$B:$H,6,FALSE)</f>
        <v>#N/A</v>
      </c>
      <c r="P177" s="58" t="e">
        <f>VLOOKUP(D177,商品标准转化表!$B:$H,5,FALSE)</f>
        <v>#N/A</v>
      </c>
    </row>
    <row r="178" spans="10:16">
      <c r="J178" s="61" t="e">
        <f>VLOOKUP(D178,商品标准转化表!$B:$H,7,FALSE)</f>
        <v>#N/A</v>
      </c>
      <c r="O178" s="58" t="e">
        <f>VLOOKUP(D178,商品标准转化表!$B:$H,6,FALSE)</f>
        <v>#N/A</v>
      </c>
      <c r="P178" s="58" t="e">
        <f>VLOOKUP(D178,商品标准转化表!$B:$H,5,FALSE)</f>
        <v>#N/A</v>
      </c>
    </row>
    <row r="179" spans="10:16">
      <c r="J179" s="61" t="e">
        <f>VLOOKUP(D179,商品标准转化表!$B:$H,7,FALSE)</f>
        <v>#N/A</v>
      </c>
      <c r="O179" s="58" t="e">
        <f>VLOOKUP(D179,商品标准转化表!$B:$H,6,FALSE)</f>
        <v>#N/A</v>
      </c>
      <c r="P179" s="58" t="e">
        <f>VLOOKUP(D179,商品标准转化表!$B:$H,5,FALSE)</f>
        <v>#N/A</v>
      </c>
    </row>
    <row r="180" spans="10:16">
      <c r="J180" s="61" t="e">
        <f>VLOOKUP(D180,商品标准转化表!$B:$H,7,FALSE)</f>
        <v>#N/A</v>
      </c>
      <c r="O180" s="58" t="e">
        <f>VLOOKUP(D180,商品标准转化表!$B:$H,6,FALSE)</f>
        <v>#N/A</v>
      </c>
      <c r="P180" s="58" t="e">
        <f>VLOOKUP(D180,商品标准转化表!$B:$H,5,FALSE)</f>
        <v>#N/A</v>
      </c>
    </row>
    <row r="181" spans="10:16">
      <c r="J181" s="61" t="e">
        <f>VLOOKUP(D181,商品标准转化表!$B:$H,7,FALSE)</f>
        <v>#N/A</v>
      </c>
      <c r="O181" s="58" t="e">
        <f>VLOOKUP(D181,商品标准转化表!$B:$H,6,FALSE)</f>
        <v>#N/A</v>
      </c>
      <c r="P181" s="58" t="e">
        <f>VLOOKUP(D181,商品标准转化表!$B:$H,5,FALSE)</f>
        <v>#N/A</v>
      </c>
    </row>
    <row r="182" spans="10:16">
      <c r="J182" s="61" t="e">
        <f>VLOOKUP(D182,商品标准转化表!$B:$H,7,FALSE)</f>
        <v>#N/A</v>
      </c>
      <c r="O182" s="58" t="e">
        <f>VLOOKUP(D182,商品标准转化表!$B:$H,6,FALSE)</f>
        <v>#N/A</v>
      </c>
      <c r="P182" s="58" t="e">
        <f>VLOOKUP(D182,商品标准转化表!$B:$H,5,FALSE)</f>
        <v>#N/A</v>
      </c>
    </row>
    <row r="183" spans="10:16">
      <c r="J183" s="61" t="e">
        <f>VLOOKUP(D183,商品标准转化表!$B:$H,7,FALSE)</f>
        <v>#N/A</v>
      </c>
      <c r="O183" s="58" t="e">
        <f>VLOOKUP(D183,商品标准转化表!$B:$H,6,FALSE)</f>
        <v>#N/A</v>
      </c>
      <c r="P183" s="58" t="e">
        <f>VLOOKUP(D183,商品标准转化表!$B:$H,5,FALSE)</f>
        <v>#N/A</v>
      </c>
    </row>
    <row r="184" spans="10:16">
      <c r="J184" s="61" t="e">
        <f>VLOOKUP(D184,商品标准转化表!$B:$H,7,FALSE)</f>
        <v>#N/A</v>
      </c>
      <c r="O184" s="58" t="e">
        <f>VLOOKUP(D184,商品标准转化表!$B:$H,6,FALSE)</f>
        <v>#N/A</v>
      </c>
      <c r="P184" s="58" t="e">
        <f>VLOOKUP(D184,商品标准转化表!$B:$H,5,FALSE)</f>
        <v>#N/A</v>
      </c>
    </row>
    <row r="185" spans="10:16">
      <c r="J185" s="61" t="e">
        <f>VLOOKUP(D185,商品标准转化表!$B:$H,7,FALSE)</f>
        <v>#N/A</v>
      </c>
      <c r="O185" s="58" t="e">
        <f>VLOOKUP(D185,商品标准转化表!$B:$H,6,FALSE)</f>
        <v>#N/A</v>
      </c>
      <c r="P185" s="58" t="e">
        <f>VLOOKUP(D185,商品标准转化表!$B:$H,5,FALSE)</f>
        <v>#N/A</v>
      </c>
    </row>
    <row r="186" spans="10:16">
      <c r="J186" s="61" t="e">
        <f>VLOOKUP(D186,商品标准转化表!$B:$H,7,FALSE)</f>
        <v>#N/A</v>
      </c>
      <c r="O186" s="58" t="e">
        <f>VLOOKUP(D186,商品标准转化表!$B:$H,6,FALSE)</f>
        <v>#N/A</v>
      </c>
      <c r="P186" s="58" t="e">
        <f>VLOOKUP(D186,商品标准转化表!$B:$H,5,FALSE)</f>
        <v>#N/A</v>
      </c>
    </row>
    <row r="187" spans="10:16">
      <c r="J187" s="61" t="e">
        <f>VLOOKUP(D187,商品标准转化表!$B:$H,7,FALSE)</f>
        <v>#N/A</v>
      </c>
      <c r="O187" s="58" t="e">
        <f>VLOOKUP(D187,商品标准转化表!$B:$H,6,FALSE)</f>
        <v>#N/A</v>
      </c>
      <c r="P187" s="58" t="e">
        <f>VLOOKUP(D187,商品标准转化表!$B:$H,5,FALSE)</f>
        <v>#N/A</v>
      </c>
    </row>
    <row r="188" spans="10:16">
      <c r="J188" s="61" t="e">
        <f>VLOOKUP(D188,商品标准转化表!$B:$H,7,FALSE)</f>
        <v>#N/A</v>
      </c>
      <c r="O188" s="58" t="e">
        <f>VLOOKUP(D188,商品标准转化表!$B:$H,6,FALSE)</f>
        <v>#N/A</v>
      </c>
      <c r="P188" s="58" t="e">
        <f>VLOOKUP(D188,商品标准转化表!$B:$H,5,FALSE)</f>
        <v>#N/A</v>
      </c>
    </row>
    <row r="189" spans="10:16">
      <c r="J189" s="61" t="e">
        <f>VLOOKUP(D189,商品标准转化表!$B:$H,7,FALSE)</f>
        <v>#N/A</v>
      </c>
      <c r="O189" s="58" t="e">
        <f>VLOOKUP(D189,商品标准转化表!$B:$H,6,FALSE)</f>
        <v>#N/A</v>
      </c>
      <c r="P189" s="58" t="e">
        <f>VLOOKUP(D189,商品标准转化表!$B:$H,5,FALSE)</f>
        <v>#N/A</v>
      </c>
    </row>
    <row r="190" spans="10:16">
      <c r="J190" s="61" t="e">
        <f>VLOOKUP(D190,商品标准转化表!$B:$H,7,FALSE)</f>
        <v>#N/A</v>
      </c>
      <c r="O190" s="58" t="e">
        <f>VLOOKUP(D190,商品标准转化表!$B:$H,6,FALSE)</f>
        <v>#N/A</v>
      </c>
      <c r="P190" s="58" t="e">
        <f>VLOOKUP(D190,商品标准转化表!$B:$H,5,FALSE)</f>
        <v>#N/A</v>
      </c>
    </row>
    <row r="191" spans="10:16">
      <c r="J191" s="61" t="e">
        <f>VLOOKUP(D191,商品标准转化表!$B:$H,7,FALSE)</f>
        <v>#N/A</v>
      </c>
      <c r="O191" s="58" t="e">
        <f>VLOOKUP(D191,商品标准转化表!$B:$H,6,FALSE)</f>
        <v>#N/A</v>
      </c>
      <c r="P191" s="58" t="e">
        <f>VLOOKUP(D191,商品标准转化表!$B:$H,5,FALSE)</f>
        <v>#N/A</v>
      </c>
    </row>
    <row r="192" spans="10:16">
      <c r="J192" s="61" t="e">
        <f>VLOOKUP(D192,商品标准转化表!$B:$H,7,FALSE)</f>
        <v>#N/A</v>
      </c>
      <c r="O192" s="58" t="e">
        <f>VLOOKUP(D192,商品标准转化表!$B:$H,6,FALSE)</f>
        <v>#N/A</v>
      </c>
      <c r="P192" s="58" t="e">
        <f>VLOOKUP(D192,商品标准转化表!$B:$H,5,FALSE)</f>
        <v>#N/A</v>
      </c>
    </row>
    <row r="193" spans="10:16">
      <c r="J193" s="61" t="e">
        <f>VLOOKUP(D193,商品标准转化表!$B:$H,7,FALSE)</f>
        <v>#N/A</v>
      </c>
      <c r="O193" s="58" t="e">
        <f>VLOOKUP(D193,商品标准转化表!$B:$H,6,FALSE)</f>
        <v>#N/A</v>
      </c>
      <c r="P193" s="58" t="e">
        <f>VLOOKUP(D193,商品标准转化表!$B:$H,5,FALSE)</f>
        <v>#N/A</v>
      </c>
    </row>
    <row r="194" spans="10:16">
      <c r="J194" s="61" t="e">
        <f>VLOOKUP(D194,商品标准转化表!$B:$H,7,FALSE)</f>
        <v>#N/A</v>
      </c>
      <c r="O194" s="58" t="e">
        <f>VLOOKUP(D194,商品标准转化表!$B:$H,6,FALSE)</f>
        <v>#N/A</v>
      </c>
      <c r="P194" s="58" t="e">
        <f>VLOOKUP(D194,商品标准转化表!$B:$H,5,FALSE)</f>
        <v>#N/A</v>
      </c>
    </row>
    <row r="195" spans="10:16">
      <c r="J195" s="61" t="e">
        <f>VLOOKUP(D195,商品标准转化表!$B:$H,7,FALSE)</f>
        <v>#N/A</v>
      </c>
      <c r="O195" s="58" t="e">
        <f>VLOOKUP(D195,商品标准转化表!$B:$H,6,FALSE)</f>
        <v>#N/A</v>
      </c>
      <c r="P195" s="58" t="e">
        <f>VLOOKUP(D195,商品标准转化表!$B:$H,5,FALSE)</f>
        <v>#N/A</v>
      </c>
    </row>
    <row r="196" spans="10:16">
      <c r="J196" s="61" t="e">
        <f>VLOOKUP(D196,商品标准转化表!$B:$H,7,FALSE)</f>
        <v>#N/A</v>
      </c>
      <c r="O196" s="58" t="e">
        <f>VLOOKUP(D196,商品标准转化表!$B:$H,6,FALSE)</f>
        <v>#N/A</v>
      </c>
      <c r="P196" s="58" t="e">
        <f>VLOOKUP(D196,商品标准转化表!$B:$H,5,FALSE)</f>
        <v>#N/A</v>
      </c>
    </row>
    <row r="197" spans="10:16">
      <c r="J197" s="61" t="e">
        <f>VLOOKUP(D197,商品标准转化表!$B:$H,7,FALSE)</f>
        <v>#N/A</v>
      </c>
      <c r="O197" s="58" t="e">
        <f>VLOOKUP(D197,商品标准转化表!$B:$H,6,FALSE)</f>
        <v>#N/A</v>
      </c>
      <c r="P197" s="58" t="e">
        <f>VLOOKUP(D197,商品标准转化表!$B:$H,5,FALSE)</f>
        <v>#N/A</v>
      </c>
    </row>
    <row r="198" spans="10:16">
      <c r="J198" s="61" t="e">
        <f>VLOOKUP(D198,商品标准转化表!$B:$H,7,FALSE)</f>
        <v>#N/A</v>
      </c>
      <c r="O198" s="58" t="e">
        <f>VLOOKUP(D198,商品标准转化表!$B:$H,6,FALSE)</f>
        <v>#N/A</v>
      </c>
      <c r="P198" s="58" t="e">
        <f>VLOOKUP(D198,商品标准转化表!$B:$H,5,FALSE)</f>
        <v>#N/A</v>
      </c>
    </row>
    <row r="199" spans="10:16">
      <c r="J199" s="61" t="e">
        <f>VLOOKUP(D199,商品标准转化表!$B:$H,7,FALSE)</f>
        <v>#N/A</v>
      </c>
      <c r="O199" s="58" t="e">
        <f>VLOOKUP(D199,商品标准转化表!$B:$H,6,FALSE)</f>
        <v>#N/A</v>
      </c>
      <c r="P199" s="58" t="e">
        <f>VLOOKUP(D199,商品标准转化表!$B:$H,5,FALSE)</f>
        <v>#N/A</v>
      </c>
    </row>
    <row r="200" spans="10:16">
      <c r="J200" s="61" t="e">
        <f>VLOOKUP(D200,商品标准转化表!$B:$H,7,FALSE)</f>
        <v>#N/A</v>
      </c>
      <c r="O200" s="58" t="e">
        <f>VLOOKUP(D200,商品标准转化表!$B:$H,6,FALSE)</f>
        <v>#N/A</v>
      </c>
      <c r="P200" s="58" t="e">
        <f>VLOOKUP(D200,商品标准转化表!$B:$H,5,FALSE)</f>
        <v>#N/A</v>
      </c>
    </row>
    <row r="201" spans="10:16">
      <c r="J201" s="61" t="e">
        <f>VLOOKUP(D201,商品标准转化表!$B:$H,7,FALSE)</f>
        <v>#N/A</v>
      </c>
      <c r="O201" s="58" t="e">
        <f>VLOOKUP(D201,商品标准转化表!$B:$H,6,FALSE)</f>
        <v>#N/A</v>
      </c>
      <c r="P201" s="58" t="e">
        <f>VLOOKUP(D201,商品标准转化表!$B:$H,5,FALSE)</f>
        <v>#N/A</v>
      </c>
    </row>
    <row r="202" spans="10:16">
      <c r="J202" s="61" t="e">
        <f>VLOOKUP(D202,商品标准转化表!$B:$H,7,FALSE)</f>
        <v>#N/A</v>
      </c>
      <c r="O202" s="58" t="e">
        <f>VLOOKUP(D202,商品标准转化表!$B:$H,6,FALSE)</f>
        <v>#N/A</v>
      </c>
      <c r="P202" s="58" t="e">
        <f>VLOOKUP(D202,商品标准转化表!$B:$H,5,FALSE)</f>
        <v>#N/A</v>
      </c>
    </row>
    <row r="203" spans="10:16">
      <c r="J203" s="61" t="e">
        <f>VLOOKUP(D203,商品标准转化表!$B:$H,7,FALSE)</f>
        <v>#N/A</v>
      </c>
      <c r="O203" s="58" t="e">
        <f>VLOOKUP(D203,商品标准转化表!$B:$H,6,FALSE)</f>
        <v>#N/A</v>
      </c>
      <c r="P203" s="58" t="e">
        <f>VLOOKUP(D203,商品标准转化表!$B:$H,5,FALSE)</f>
        <v>#N/A</v>
      </c>
    </row>
    <row r="204" spans="10:16">
      <c r="J204" s="61" t="e">
        <f>VLOOKUP(D204,商品标准转化表!$B:$H,7,FALSE)</f>
        <v>#N/A</v>
      </c>
      <c r="O204" s="58" t="e">
        <f>VLOOKUP(D204,商品标准转化表!$B:$H,6,FALSE)</f>
        <v>#N/A</v>
      </c>
      <c r="P204" s="58" t="e">
        <f>VLOOKUP(D204,商品标准转化表!$B:$H,5,FALSE)</f>
        <v>#N/A</v>
      </c>
    </row>
    <row r="205" spans="10:16">
      <c r="J205" s="61" t="e">
        <f>VLOOKUP(D205,商品标准转化表!$B:$H,7,FALSE)</f>
        <v>#N/A</v>
      </c>
      <c r="O205" s="58" t="e">
        <f>VLOOKUP(D205,商品标准转化表!$B:$H,6,FALSE)</f>
        <v>#N/A</v>
      </c>
      <c r="P205" s="58" t="e">
        <f>VLOOKUP(D205,商品标准转化表!$B:$H,5,FALSE)</f>
        <v>#N/A</v>
      </c>
    </row>
    <row r="206" spans="10:16">
      <c r="J206" s="61" t="e">
        <f>VLOOKUP(D206,商品标准转化表!$B:$H,7,FALSE)</f>
        <v>#N/A</v>
      </c>
      <c r="O206" s="58" t="e">
        <f>VLOOKUP(D206,商品标准转化表!$B:$H,6,FALSE)</f>
        <v>#N/A</v>
      </c>
      <c r="P206" s="58" t="e">
        <f>VLOOKUP(D206,商品标准转化表!$B:$H,5,FALSE)</f>
        <v>#N/A</v>
      </c>
    </row>
    <row r="207" spans="10:16">
      <c r="J207" s="61" t="e">
        <f>VLOOKUP(D207,商品标准转化表!$B:$H,7,FALSE)</f>
        <v>#N/A</v>
      </c>
      <c r="O207" s="58" t="e">
        <f>VLOOKUP(D207,商品标准转化表!$B:$H,6,FALSE)</f>
        <v>#N/A</v>
      </c>
      <c r="P207" s="58" t="e">
        <f>VLOOKUP(D207,商品标准转化表!$B:$H,5,FALSE)</f>
        <v>#N/A</v>
      </c>
    </row>
    <row r="208" spans="10:16">
      <c r="J208" s="61" t="e">
        <f>VLOOKUP(D208,商品标准转化表!$B:$H,7,FALSE)</f>
        <v>#N/A</v>
      </c>
      <c r="O208" s="58" t="e">
        <f>VLOOKUP(D208,商品标准转化表!$B:$H,6,FALSE)</f>
        <v>#N/A</v>
      </c>
      <c r="P208" s="58" t="e">
        <f>VLOOKUP(D208,商品标准转化表!$B:$H,5,FALSE)</f>
        <v>#N/A</v>
      </c>
    </row>
    <row r="209" spans="10:16">
      <c r="J209" s="61" t="e">
        <f>VLOOKUP(D209,商品标准转化表!$B:$H,7,FALSE)</f>
        <v>#N/A</v>
      </c>
      <c r="O209" s="58" t="e">
        <f>VLOOKUP(D209,商品标准转化表!$B:$H,6,FALSE)</f>
        <v>#N/A</v>
      </c>
      <c r="P209" s="58" t="e">
        <f>VLOOKUP(D209,商品标准转化表!$B:$H,5,FALSE)</f>
        <v>#N/A</v>
      </c>
    </row>
    <row r="210" spans="10:16">
      <c r="J210" s="61" t="e">
        <f>VLOOKUP(D210,商品标准转化表!$B:$H,7,FALSE)</f>
        <v>#N/A</v>
      </c>
      <c r="O210" s="58" t="e">
        <f>VLOOKUP(D210,商品标准转化表!$B:$H,6,FALSE)</f>
        <v>#N/A</v>
      </c>
      <c r="P210" s="58" t="e">
        <f>VLOOKUP(D210,商品标准转化表!$B:$H,5,FALSE)</f>
        <v>#N/A</v>
      </c>
    </row>
    <row r="211" spans="10:16">
      <c r="J211" s="61" t="e">
        <f>VLOOKUP(D211,商品标准转化表!$B:$H,7,FALSE)</f>
        <v>#N/A</v>
      </c>
      <c r="O211" s="58" t="e">
        <f>VLOOKUP(D211,商品标准转化表!$B:$H,6,FALSE)</f>
        <v>#N/A</v>
      </c>
      <c r="P211" s="58" t="e">
        <f>VLOOKUP(D211,商品标准转化表!$B:$H,5,FALSE)</f>
        <v>#N/A</v>
      </c>
    </row>
    <row r="212" spans="10:16">
      <c r="J212" s="61" t="e">
        <f>VLOOKUP(D212,商品标准转化表!$B:$H,7,FALSE)</f>
        <v>#N/A</v>
      </c>
      <c r="O212" s="58" t="e">
        <f>VLOOKUP(D212,商品标准转化表!$B:$H,6,FALSE)</f>
        <v>#N/A</v>
      </c>
      <c r="P212" s="58" t="e">
        <f>VLOOKUP(D212,商品标准转化表!$B:$H,5,FALSE)</f>
        <v>#N/A</v>
      </c>
    </row>
    <row r="213" spans="10:16">
      <c r="J213" s="61" t="e">
        <f>VLOOKUP(D213,商品标准转化表!$B:$H,7,FALSE)</f>
        <v>#N/A</v>
      </c>
      <c r="O213" s="58" t="e">
        <f>VLOOKUP(D213,商品标准转化表!$B:$H,6,FALSE)</f>
        <v>#N/A</v>
      </c>
      <c r="P213" s="58" t="e">
        <f>VLOOKUP(D213,商品标准转化表!$B:$H,5,FALSE)</f>
        <v>#N/A</v>
      </c>
    </row>
    <row r="214" spans="10:16">
      <c r="J214" s="61" t="e">
        <f>VLOOKUP(D214,商品标准转化表!$B:$H,7,FALSE)</f>
        <v>#N/A</v>
      </c>
      <c r="O214" s="58" t="e">
        <f>VLOOKUP(D214,商品标准转化表!$B:$H,6,FALSE)</f>
        <v>#N/A</v>
      </c>
      <c r="P214" s="58" t="e">
        <f>VLOOKUP(D214,商品标准转化表!$B:$H,5,FALSE)</f>
        <v>#N/A</v>
      </c>
    </row>
    <row r="215" spans="10:16">
      <c r="J215" s="61" t="e">
        <f>VLOOKUP(D215,商品标准转化表!$B:$H,7,FALSE)</f>
        <v>#N/A</v>
      </c>
      <c r="O215" s="58" t="e">
        <f>VLOOKUP(D215,商品标准转化表!$B:$H,6,FALSE)</f>
        <v>#N/A</v>
      </c>
      <c r="P215" s="58" t="e">
        <f>VLOOKUP(D215,商品标准转化表!$B:$H,5,FALSE)</f>
        <v>#N/A</v>
      </c>
    </row>
    <row r="216" spans="10:16">
      <c r="J216" s="61" t="e">
        <f>VLOOKUP(D216,商品标准转化表!$B:$H,7,FALSE)</f>
        <v>#N/A</v>
      </c>
      <c r="O216" s="58" t="e">
        <f>VLOOKUP(D216,商品标准转化表!$B:$H,6,FALSE)</f>
        <v>#N/A</v>
      </c>
      <c r="P216" s="58" t="e">
        <f>VLOOKUP(D216,商品标准转化表!$B:$H,5,FALSE)</f>
        <v>#N/A</v>
      </c>
    </row>
    <row r="217" spans="10:16">
      <c r="J217" s="61" t="e">
        <f>VLOOKUP(D217,商品标准转化表!$B:$H,7,FALSE)</f>
        <v>#N/A</v>
      </c>
      <c r="O217" s="58" t="e">
        <f>VLOOKUP(D217,商品标准转化表!$B:$H,6,FALSE)</f>
        <v>#N/A</v>
      </c>
      <c r="P217" s="58" t="e">
        <f>VLOOKUP(D217,商品标准转化表!$B:$H,5,FALSE)</f>
        <v>#N/A</v>
      </c>
    </row>
    <row r="218" spans="10:16">
      <c r="J218" s="61" t="e">
        <f>VLOOKUP(D218,商品标准转化表!$B:$H,7,FALSE)</f>
        <v>#N/A</v>
      </c>
      <c r="O218" s="58" t="e">
        <f>VLOOKUP(D218,商品标准转化表!$B:$H,6,FALSE)</f>
        <v>#N/A</v>
      </c>
      <c r="P218" s="58" t="e">
        <f>VLOOKUP(D218,商品标准转化表!$B:$H,5,FALSE)</f>
        <v>#N/A</v>
      </c>
    </row>
    <row r="219" spans="10:16">
      <c r="J219" s="61" t="e">
        <f>VLOOKUP(D219,商品标准转化表!$B:$H,7,FALSE)</f>
        <v>#N/A</v>
      </c>
      <c r="O219" s="58" t="e">
        <f>VLOOKUP(D219,商品标准转化表!$B:$H,6,FALSE)</f>
        <v>#N/A</v>
      </c>
      <c r="P219" s="58" t="e">
        <f>VLOOKUP(D219,商品标准转化表!$B:$H,5,FALSE)</f>
        <v>#N/A</v>
      </c>
    </row>
    <row r="220" spans="10:16">
      <c r="J220" s="61" t="e">
        <f>VLOOKUP(D220,商品标准转化表!$B:$H,7,FALSE)</f>
        <v>#N/A</v>
      </c>
      <c r="O220" s="58" t="e">
        <f>VLOOKUP(D220,商品标准转化表!$B:$H,6,FALSE)</f>
        <v>#N/A</v>
      </c>
      <c r="P220" s="58" t="e">
        <f>VLOOKUP(D220,商品标准转化表!$B:$H,5,FALSE)</f>
        <v>#N/A</v>
      </c>
    </row>
    <row r="221" spans="10:16">
      <c r="J221" s="61" t="e">
        <f>VLOOKUP(D221,商品标准转化表!$B:$H,7,FALSE)</f>
        <v>#N/A</v>
      </c>
      <c r="O221" s="58" t="e">
        <f>VLOOKUP(D221,商品标准转化表!$B:$H,6,FALSE)</f>
        <v>#N/A</v>
      </c>
      <c r="P221" s="58" t="e">
        <f>VLOOKUP(D221,商品标准转化表!$B:$H,5,FALSE)</f>
        <v>#N/A</v>
      </c>
    </row>
    <row r="222" spans="10:16">
      <c r="J222" s="61" t="e">
        <f>VLOOKUP(D222,商品标准转化表!$B:$H,7,FALSE)</f>
        <v>#N/A</v>
      </c>
      <c r="O222" s="58" t="e">
        <f>VLOOKUP(D222,商品标准转化表!$B:$H,6,FALSE)</f>
        <v>#N/A</v>
      </c>
      <c r="P222" s="58" t="e">
        <f>VLOOKUP(D222,商品标准转化表!$B:$H,5,FALSE)</f>
        <v>#N/A</v>
      </c>
    </row>
    <row r="223" spans="10:16">
      <c r="J223" s="61" t="e">
        <f>VLOOKUP(D223,商品标准转化表!$B:$H,7,FALSE)</f>
        <v>#N/A</v>
      </c>
      <c r="O223" s="58" t="e">
        <f>VLOOKUP(D223,商品标准转化表!$B:$H,6,FALSE)</f>
        <v>#N/A</v>
      </c>
      <c r="P223" s="58" t="e">
        <f>VLOOKUP(D223,商品标准转化表!$B:$H,5,FALSE)</f>
        <v>#N/A</v>
      </c>
    </row>
    <row r="224" spans="10:16">
      <c r="J224" s="61" t="e">
        <f>VLOOKUP(D224,商品标准转化表!$B:$H,7,FALSE)</f>
        <v>#N/A</v>
      </c>
      <c r="O224" s="58" t="e">
        <f>VLOOKUP(D224,商品标准转化表!$B:$H,6,FALSE)</f>
        <v>#N/A</v>
      </c>
      <c r="P224" s="58" t="e">
        <f>VLOOKUP(D224,商品标准转化表!$B:$H,5,FALSE)</f>
        <v>#N/A</v>
      </c>
    </row>
    <row r="225" spans="10:16">
      <c r="J225" s="61" t="e">
        <f>VLOOKUP(D225,商品标准转化表!$B:$H,7,FALSE)</f>
        <v>#N/A</v>
      </c>
      <c r="O225" s="58" t="e">
        <f>VLOOKUP(D225,商品标准转化表!$B:$H,6,FALSE)</f>
        <v>#N/A</v>
      </c>
      <c r="P225" s="58" t="e">
        <f>VLOOKUP(D225,商品标准转化表!$B:$H,5,FALSE)</f>
        <v>#N/A</v>
      </c>
    </row>
    <row r="226" spans="10:16">
      <c r="J226" s="61" t="e">
        <f>VLOOKUP(D226,商品标准转化表!$B:$H,7,FALSE)</f>
        <v>#N/A</v>
      </c>
      <c r="O226" s="58" t="e">
        <f>VLOOKUP(D226,商品标准转化表!$B:$H,6,FALSE)</f>
        <v>#N/A</v>
      </c>
      <c r="P226" s="58" t="e">
        <f>VLOOKUP(D226,商品标准转化表!$B:$H,5,FALSE)</f>
        <v>#N/A</v>
      </c>
    </row>
    <row r="227" spans="10:16">
      <c r="J227" s="61" t="e">
        <f>VLOOKUP(D227,商品标准转化表!$B:$H,7,FALSE)</f>
        <v>#N/A</v>
      </c>
      <c r="O227" s="58" t="e">
        <f>VLOOKUP(D227,商品标准转化表!$B:$H,6,FALSE)</f>
        <v>#N/A</v>
      </c>
      <c r="P227" s="58" t="e">
        <f>VLOOKUP(D227,商品标准转化表!$B:$H,5,FALSE)</f>
        <v>#N/A</v>
      </c>
    </row>
    <row r="228" spans="10:16">
      <c r="J228" s="61" t="e">
        <f>VLOOKUP(D228,商品标准转化表!$B:$H,7,FALSE)</f>
        <v>#N/A</v>
      </c>
      <c r="O228" s="58" t="e">
        <f>VLOOKUP(D228,商品标准转化表!$B:$H,6,FALSE)</f>
        <v>#N/A</v>
      </c>
      <c r="P228" s="58" t="e">
        <f>VLOOKUP(D228,商品标准转化表!$B:$H,5,FALSE)</f>
        <v>#N/A</v>
      </c>
    </row>
    <row r="229" spans="10:16">
      <c r="J229" s="61" t="e">
        <f>VLOOKUP(D229,商品标准转化表!$B:$H,7,FALSE)</f>
        <v>#N/A</v>
      </c>
      <c r="O229" s="58" t="e">
        <f>VLOOKUP(D229,商品标准转化表!$B:$H,6,FALSE)</f>
        <v>#N/A</v>
      </c>
      <c r="P229" s="58" t="e">
        <f>VLOOKUP(D229,商品标准转化表!$B:$H,5,FALSE)</f>
        <v>#N/A</v>
      </c>
    </row>
    <row r="230" spans="10:16">
      <c r="J230" s="61" t="e">
        <f>VLOOKUP(D230,商品标准转化表!$B:$H,7,FALSE)</f>
        <v>#N/A</v>
      </c>
      <c r="O230" s="58" t="e">
        <f>VLOOKUP(D230,商品标准转化表!$B:$H,6,FALSE)</f>
        <v>#N/A</v>
      </c>
      <c r="P230" s="58" t="e">
        <f>VLOOKUP(D230,商品标准转化表!$B:$H,5,FALSE)</f>
        <v>#N/A</v>
      </c>
    </row>
    <row r="231" spans="10:16">
      <c r="J231" s="61" t="e">
        <f>VLOOKUP(D231,商品标准转化表!$B:$H,7,FALSE)</f>
        <v>#N/A</v>
      </c>
      <c r="O231" s="58" t="e">
        <f>VLOOKUP(D231,商品标准转化表!$B:$H,6,FALSE)</f>
        <v>#N/A</v>
      </c>
      <c r="P231" s="58" t="e">
        <f>VLOOKUP(D231,商品标准转化表!$B:$H,5,FALSE)</f>
        <v>#N/A</v>
      </c>
    </row>
    <row r="232" spans="10:16">
      <c r="J232" s="61" t="e">
        <f>VLOOKUP(D232,商品标准转化表!$B:$H,7,FALSE)</f>
        <v>#N/A</v>
      </c>
      <c r="O232" s="58" t="e">
        <f>VLOOKUP(D232,商品标准转化表!$B:$H,6,FALSE)</f>
        <v>#N/A</v>
      </c>
      <c r="P232" s="58" t="e">
        <f>VLOOKUP(D232,商品标准转化表!$B:$H,5,FALSE)</f>
        <v>#N/A</v>
      </c>
    </row>
    <row r="233" spans="10:16">
      <c r="J233" s="61" t="e">
        <f>VLOOKUP(D233,商品标准转化表!$B:$H,7,FALSE)</f>
        <v>#N/A</v>
      </c>
      <c r="O233" s="58" t="e">
        <f>VLOOKUP(D233,商品标准转化表!$B:$H,6,FALSE)</f>
        <v>#N/A</v>
      </c>
      <c r="P233" s="58" t="e">
        <f>VLOOKUP(D233,商品标准转化表!$B:$H,5,FALSE)</f>
        <v>#N/A</v>
      </c>
    </row>
    <row r="234" spans="10:16">
      <c r="J234" s="61" t="e">
        <f>VLOOKUP(D234,商品标准转化表!$B:$H,7,FALSE)</f>
        <v>#N/A</v>
      </c>
      <c r="O234" s="58" t="e">
        <f>VLOOKUP(D234,商品标准转化表!$B:$H,6,FALSE)</f>
        <v>#N/A</v>
      </c>
      <c r="P234" s="58" t="e">
        <f>VLOOKUP(D234,商品标准转化表!$B:$H,5,FALSE)</f>
        <v>#N/A</v>
      </c>
    </row>
    <row r="235" spans="10:16">
      <c r="J235" s="61" t="e">
        <f>VLOOKUP(D235,商品标准转化表!$B:$H,7,FALSE)</f>
        <v>#N/A</v>
      </c>
      <c r="O235" s="58" t="e">
        <f>VLOOKUP(D235,商品标准转化表!$B:$H,6,FALSE)</f>
        <v>#N/A</v>
      </c>
      <c r="P235" s="58" t="e">
        <f>VLOOKUP(D235,商品标准转化表!$B:$H,5,FALSE)</f>
        <v>#N/A</v>
      </c>
    </row>
    <row r="236" spans="10:16">
      <c r="J236" s="61" t="e">
        <f>VLOOKUP(D236,商品标准转化表!$B:$H,7,FALSE)</f>
        <v>#N/A</v>
      </c>
      <c r="O236" s="58" t="e">
        <f>VLOOKUP(D236,商品标准转化表!$B:$H,6,FALSE)</f>
        <v>#N/A</v>
      </c>
      <c r="P236" s="58" t="e">
        <f>VLOOKUP(D236,商品标准转化表!$B:$H,5,FALSE)</f>
        <v>#N/A</v>
      </c>
    </row>
    <row r="237" spans="10:16">
      <c r="J237" s="61" t="e">
        <f>VLOOKUP(D237,商品标准转化表!$B:$H,7,FALSE)</f>
        <v>#N/A</v>
      </c>
      <c r="O237" s="58" t="e">
        <f>VLOOKUP(D237,商品标准转化表!$B:$H,6,FALSE)</f>
        <v>#N/A</v>
      </c>
      <c r="P237" s="58" t="e">
        <f>VLOOKUP(D237,商品标准转化表!$B:$H,5,FALSE)</f>
        <v>#N/A</v>
      </c>
    </row>
    <row r="238" spans="10:16">
      <c r="J238" s="61" t="e">
        <f>VLOOKUP(D238,商品标准转化表!$B:$H,7,FALSE)</f>
        <v>#N/A</v>
      </c>
      <c r="O238" s="58" t="e">
        <f>VLOOKUP(D238,商品标准转化表!$B:$H,6,FALSE)</f>
        <v>#N/A</v>
      </c>
      <c r="P238" s="58" t="e">
        <f>VLOOKUP(D238,商品标准转化表!$B:$H,5,FALSE)</f>
        <v>#N/A</v>
      </c>
    </row>
    <row r="239" spans="10:16">
      <c r="J239" s="61" t="e">
        <f>VLOOKUP(D239,商品标准转化表!$B:$H,7,FALSE)</f>
        <v>#N/A</v>
      </c>
      <c r="O239" s="58" t="e">
        <f>VLOOKUP(D239,商品标准转化表!$B:$H,6,FALSE)</f>
        <v>#N/A</v>
      </c>
      <c r="P239" s="58" t="e">
        <f>VLOOKUP(D239,商品标准转化表!$B:$H,5,FALSE)</f>
        <v>#N/A</v>
      </c>
    </row>
    <row r="240" spans="10:16">
      <c r="J240" s="61" t="e">
        <f>VLOOKUP(D240,商品标准转化表!$B:$H,7,FALSE)</f>
        <v>#N/A</v>
      </c>
      <c r="O240" s="58" t="e">
        <f>VLOOKUP(D240,商品标准转化表!$B:$H,6,FALSE)</f>
        <v>#N/A</v>
      </c>
      <c r="P240" s="58" t="e">
        <f>VLOOKUP(D240,商品标准转化表!$B:$H,5,FALSE)</f>
        <v>#N/A</v>
      </c>
    </row>
    <row r="241" spans="10:16">
      <c r="J241" s="61" t="e">
        <f>VLOOKUP(D241,商品标准转化表!$B:$H,7,FALSE)</f>
        <v>#N/A</v>
      </c>
      <c r="O241" s="58" t="e">
        <f>VLOOKUP(D241,商品标准转化表!$B:$H,6,FALSE)</f>
        <v>#N/A</v>
      </c>
      <c r="P241" s="58" t="e">
        <f>VLOOKUP(D241,商品标准转化表!$B:$H,5,FALSE)</f>
        <v>#N/A</v>
      </c>
    </row>
    <row r="242" spans="10:16">
      <c r="J242" s="61" t="e">
        <f>VLOOKUP(D242,商品标准转化表!$B:$H,7,FALSE)</f>
        <v>#N/A</v>
      </c>
      <c r="O242" s="58" t="e">
        <f>VLOOKUP(D242,商品标准转化表!$B:$H,6,FALSE)</f>
        <v>#N/A</v>
      </c>
      <c r="P242" s="58" t="e">
        <f>VLOOKUP(D242,商品标准转化表!$B:$H,5,FALSE)</f>
        <v>#N/A</v>
      </c>
    </row>
    <row r="243" spans="10:16">
      <c r="J243" s="61" t="e">
        <f>VLOOKUP(D243,商品标准转化表!$B:$H,7,FALSE)</f>
        <v>#N/A</v>
      </c>
      <c r="O243" s="58" t="e">
        <f>VLOOKUP(D243,商品标准转化表!$B:$H,6,FALSE)</f>
        <v>#N/A</v>
      </c>
      <c r="P243" s="58" t="e">
        <f>VLOOKUP(D243,商品标准转化表!$B:$H,5,FALSE)</f>
        <v>#N/A</v>
      </c>
    </row>
    <row r="244" spans="10:16">
      <c r="J244" s="61" t="e">
        <f>VLOOKUP(D244,商品标准转化表!$B:$H,7,FALSE)</f>
        <v>#N/A</v>
      </c>
      <c r="O244" s="58" t="e">
        <f>VLOOKUP(D244,商品标准转化表!$B:$H,6,FALSE)</f>
        <v>#N/A</v>
      </c>
      <c r="P244" s="58" t="e">
        <f>VLOOKUP(D244,商品标准转化表!$B:$H,5,FALSE)</f>
        <v>#N/A</v>
      </c>
    </row>
    <row r="245" spans="10:16">
      <c r="J245" s="61" t="e">
        <f>VLOOKUP(D245,商品标准转化表!$B:$H,7,FALSE)</f>
        <v>#N/A</v>
      </c>
      <c r="O245" s="58" t="e">
        <f>VLOOKUP(D245,商品标准转化表!$B:$H,6,FALSE)</f>
        <v>#N/A</v>
      </c>
      <c r="P245" s="58" t="e">
        <f>VLOOKUP(D245,商品标准转化表!$B:$H,5,FALSE)</f>
        <v>#N/A</v>
      </c>
    </row>
    <row r="246" spans="10:16">
      <c r="J246" s="61" t="e">
        <f>VLOOKUP(D246,商品标准转化表!$B:$H,7,FALSE)</f>
        <v>#N/A</v>
      </c>
      <c r="O246" s="58" t="e">
        <f>VLOOKUP(D246,商品标准转化表!$B:$H,6,FALSE)</f>
        <v>#N/A</v>
      </c>
      <c r="P246" s="58" t="e">
        <f>VLOOKUP(D246,商品标准转化表!$B:$H,5,FALSE)</f>
        <v>#N/A</v>
      </c>
    </row>
    <row r="247" spans="10:16">
      <c r="J247" s="61" t="e">
        <f>VLOOKUP(D247,商品标准转化表!$B:$H,7,FALSE)</f>
        <v>#N/A</v>
      </c>
      <c r="O247" s="58" t="e">
        <f>VLOOKUP(D247,商品标准转化表!$B:$H,6,FALSE)</f>
        <v>#N/A</v>
      </c>
      <c r="P247" s="58" t="e">
        <f>VLOOKUP(D247,商品标准转化表!$B:$H,5,FALSE)</f>
        <v>#N/A</v>
      </c>
    </row>
    <row r="248" spans="10:16">
      <c r="J248" s="61" t="e">
        <f>VLOOKUP(D248,商品标准转化表!$B:$H,7,FALSE)</f>
        <v>#N/A</v>
      </c>
      <c r="O248" s="58" t="e">
        <f>VLOOKUP(D248,商品标准转化表!$B:$H,6,FALSE)</f>
        <v>#N/A</v>
      </c>
      <c r="P248" s="58" t="e">
        <f>VLOOKUP(D248,商品标准转化表!$B:$H,5,FALSE)</f>
        <v>#N/A</v>
      </c>
    </row>
    <row r="249" spans="10:16">
      <c r="J249" s="61" t="e">
        <f>VLOOKUP(D249,商品标准转化表!$B:$H,7,FALSE)</f>
        <v>#N/A</v>
      </c>
      <c r="O249" s="58" t="e">
        <f>VLOOKUP(D249,商品标准转化表!$B:$H,6,FALSE)</f>
        <v>#N/A</v>
      </c>
      <c r="P249" s="58" t="e">
        <f>VLOOKUP(D249,商品标准转化表!$B:$H,5,FALSE)</f>
        <v>#N/A</v>
      </c>
    </row>
    <row r="250" spans="10:16">
      <c r="J250" s="61" t="e">
        <f>VLOOKUP(D250,商品标准转化表!$B:$H,7,FALSE)</f>
        <v>#N/A</v>
      </c>
      <c r="O250" s="58" t="e">
        <f>VLOOKUP(D250,商品标准转化表!$B:$H,6,FALSE)</f>
        <v>#N/A</v>
      </c>
      <c r="P250" s="58" t="e">
        <f>VLOOKUP(D250,商品标准转化表!$B:$H,5,FALSE)</f>
        <v>#N/A</v>
      </c>
    </row>
    <row r="251" spans="10:16">
      <c r="J251" s="61" t="e">
        <f>VLOOKUP(D251,商品标准转化表!$B:$H,7,FALSE)</f>
        <v>#N/A</v>
      </c>
      <c r="O251" s="58" t="e">
        <f>VLOOKUP(D251,商品标准转化表!$B:$H,6,FALSE)</f>
        <v>#N/A</v>
      </c>
      <c r="P251" s="58" t="e">
        <f>VLOOKUP(D251,商品标准转化表!$B:$H,5,FALSE)</f>
        <v>#N/A</v>
      </c>
    </row>
    <row r="252" spans="10:16">
      <c r="J252" s="61" t="e">
        <f>VLOOKUP(D252,商品标准转化表!$B:$H,7,FALSE)</f>
        <v>#N/A</v>
      </c>
      <c r="O252" s="58" t="e">
        <f>VLOOKUP(D252,商品标准转化表!$B:$H,6,FALSE)</f>
        <v>#N/A</v>
      </c>
      <c r="P252" s="58" t="e">
        <f>VLOOKUP(D252,商品标准转化表!$B:$H,5,FALSE)</f>
        <v>#N/A</v>
      </c>
    </row>
    <row r="253" spans="10:16">
      <c r="J253" s="61" t="e">
        <f>VLOOKUP(D253,商品标准转化表!$B:$H,7,FALSE)</f>
        <v>#N/A</v>
      </c>
      <c r="O253" s="58" t="e">
        <f>VLOOKUP(D253,商品标准转化表!$B:$H,6,FALSE)</f>
        <v>#N/A</v>
      </c>
      <c r="P253" s="58" t="e">
        <f>VLOOKUP(D253,商品标准转化表!$B:$H,5,FALSE)</f>
        <v>#N/A</v>
      </c>
    </row>
    <row r="254" spans="10:16">
      <c r="J254" s="61" t="e">
        <f>VLOOKUP(D254,商品标准转化表!$B:$H,7,FALSE)</f>
        <v>#N/A</v>
      </c>
      <c r="O254" s="58" t="e">
        <f>VLOOKUP(D254,商品标准转化表!$B:$H,6,FALSE)</f>
        <v>#N/A</v>
      </c>
      <c r="P254" s="58" t="e">
        <f>VLOOKUP(D254,商品标准转化表!$B:$H,5,FALSE)</f>
        <v>#N/A</v>
      </c>
    </row>
    <row r="255" spans="10:16">
      <c r="J255" s="61" t="e">
        <f>VLOOKUP(D255,商品标准转化表!$B:$H,7,FALSE)</f>
        <v>#N/A</v>
      </c>
      <c r="O255" s="58" t="e">
        <f>VLOOKUP(D255,商品标准转化表!$B:$H,6,FALSE)</f>
        <v>#N/A</v>
      </c>
      <c r="P255" s="58" t="e">
        <f>VLOOKUP(D255,商品标准转化表!$B:$H,5,FALSE)</f>
        <v>#N/A</v>
      </c>
    </row>
    <row r="256" spans="10:16">
      <c r="J256" s="61" t="e">
        <f>VLOOKUP(D256,商品标准转化表!$B:$H,7,FALSE)</f>
        <v>#N/A</v>
      </c>
      <c r="O256" s="58" t="e">
        <f>VLOOKUP(D256,商品标准转化表!$B:$H,6,FALSE)</f>
        <v>#N/A</v>
      </c>
      <c r="P256" s="58" t="e">
        <f>VLOOKUP(D256,商品标准转化表!$B:$H,5,FALSE)</f>
        <v>#N/A</v>
      </c>
    </row>
    <row r="257" spans="10:16">
      <c r="J257" s="61" t="e">
        <f>VLOOKUP(D257,商品标准转化表!$B:$H,7,FALSE)</f>
        <v>#N/A</v>
      </c>
      <c r="O257" s="58" t="e">
        <f>VLOOKUP(D257,商品标准转化表!$B:$H,6,FALSE)</f>
        <v>#N/A</v>
      </c>
      <c r="P257" s="58" t="e">
        <f>VLOOKUP(D257,商品标准转化表!$B:$H,5,FALSE)</f>
        <v>#N/A</v>
      </c>
    </row>
    <row r="258" spans="10:16">
      <c r="J258" s="61" t="e">
        <f>VLOOKUP(D258,商品标准转化表!$B:$H,7,FALSE)</f>
        <v>#N/A</v>
      </c>
      <c r="O258" s="58" t="e">
        <f>VLOOKUP(D258,商品标准转化表!$B:$H,6,FALSE)</f>
        <v>#N/A</v>
      </c>
      <c r="P258" s="58" t="e">
        <f>VLOOKUP(D258,商品标准转化表!$B:$H,5,FALSE)</f>
        <v>#N/A</v>
      </c>
    </row>
    <row r="259" spans="10:16">
      <c r="J259" s="61" t="e">
        <f>VLOOKUP(D259,商品标准转化表!$B:$H,7,FALSE)</f>
        <v>#N/A</v>
      </c>
      <c r="O259" s="58" t="e">
        <f>VLOOKUP(D259,商品标准转化表!$B:$H,6,FALSE)</f>
        <v>#N/A</v>
      </c>
      <c r="P259" s="58" t="e">
        <f>VLOOKUP(D259,商品标准转化表!$B:$H,5,FALSE)</f>
        <v>#N/A</v>
      </c>
    </row>
    <row r="260" spans="10:16">
      <c r="J260" s="61" t="e">
        <f>VLOOKUP(D260,商品标准转化表!$B:$H,7,FALSE)</f>
        <v>#N/A</v>
      </c>
      <c r="O260" s="58" t="e">
        <f>VLOOKUP(D260,商品标准转化表!$B:$H,6,FALSE)</f>
        <v>#N/A</v>
      </c>
      <c r="P260" s="58" t="e">
        <f>VLOOKUP(D260,商品标准转化表!$B:$H,5,FALSE)</f>
        <v>#N/A</v>
      </c>
    </row>
    <row r="261" spans="10:16">
      <c r="J261" s="61" t="e">
        <f>VLOOKUP(D261,商品标准转化表!$B:$H,7,FALSE)</f>
        <v>#N/A</v>
      </c>
      <c r="O261" s="58" t="e">
        <f>VLOOKUP(D261,商品标准转化表!$B:$H,6,FALSE)</f>
        <v>#N/A</v>
      </c>
      <c r="P261" s="58" t="e">
        <f>VLOOKUP(D261,商品标准转化表!$B:$H,5,FALSE)</f>
        <v>#N/A</v>
      </c>
    </row>
    <row r="262" spans="10:16">
      <c r="J262" s="61" t="e">
        <f>VLOOKUP(D262,商品标准转化表!$B:$H,7,FALSE)</f>
        <v>#N/A</v>
      </c>
      <c r="O262" s="58" t="e">
        <f>VLOOKUP(D262,商品标准转化表!$B:$H,6,FALSE)</f>
        <v>#N/A</v>
      </c>
      <c r="P262" s="58" t="e">
        <f>VLOOKUP(D262,商品标准转化表!$B:$H,5,FALSE)</f>
        <v>#N/A</v>
      </c>
    </row>
    <row r="263" spans="10:16">
      <c r="J263" s="61" t="e">
        <f>VLOOKUP(D263,商品标准转化表!$B:$H,7,FALSE)</f>
        <v>#N/A</v>
      </c>
      <c r="O263" s="58" t="e">
        <f>VLOOKUP(D263,商品标准转化表!$B:$H,6,FALSE)</f>
        <v>#N/A</v>
      </c>
      <c r="P263" s="58" t="e">
        <f>VLOOKUP(D263,商品标准转化表!$B:$H,5,FALSE)</f>
        <v>#N/A</v>
      </c>
    </row>
    <row r="264" spans="10:16">
      <c r="J264" s="61" t="e">
        <f>VLOOKUP(D264,商品标准转化表!$B:$H,7,FALSE)</f>
        <v>#N/A</v>
      </c>
      <c r="O264" s="58" t="e">
        <f>VLOOKUP(D264,商品标准转化表!$B:$H,6,FALSE)</f>
        <v>#N/A</v>
      </c>
      <c r="P264" s="58" t="e">
        <f>VLOOKUP(D264,商品标准转化表!$B:$H,5,FALSE)</f>
        <v>#N/A</v>
      </c>
    </row>
    <row r="265" spans="10:16">
      <c r="J265" s="61" t="e">
        <f>VLOOKUP(D265,商品标准转化表!$B:$H,7,FALSE)</f>
        <v>#N/A</v>
      </c>
      <c r="O265" s="58" t="e">
        <f>VLOOKUP(D265,商品标准转化表!$B:$H,6,FALSE)</f>
        <v>#N/A</v>
      </c>
      <c r="P265" s="58" t="e">
        <f>VLOOKUP(D265,商品标准转化表!$B:$H,5,FALSE)</f>
        <v>#N/A</v>
      </c>
    </row>
    <row r="266" spans="10:16">
      <c r="J266" s="61" t="e">
        <f>VLOOKUP(D266,商品标准转化表!$B:$H,7,FALSE)</f>
        <v>#N/A</v>
      </c>
      <c r="O266" s="58" t="e">
        <f>VLOOKUP(D266,商品标准转化表!$B:$H,6,FALSE)</f>
        <v>#N/A</v>
      </c>
      <c r="P266" s="58" t="e">
        <f>VLOOKUP(D266,商品标准转化表!$B:$H,5,FALSE)</f>
        <v>#N/A</v>
      </c>
    </row>
    <row r="267" spans="10:16">
      <c r="J267" s="61" t="e">
        <f>VLOOKUP(D267,商品标准转化表!$B:$H,7,FALSE)</f>
        <v>#N/A</v>
      </c>
      <c r="O267" s="58" t="e">
        <f>VLOOKUP(D267,商品标准转化表!$B:$H,6,FALSE)</f>
        <v>#N/A</v>
      </c>
      <c r="P267" s="58" t="e">
        <f>VLOOKUP(D267,商品标准转化表!$B:$H,5,FALSE)</f>
        <v>#N/A</v>
      </c>
    </row>
    <row r="268" spans="10:16">
      <c r="J268" s="61" t="e">
        <f>VLOOKUP(D268,商品标准转化表!$B:$H,7,FALSE)</f>
        <v>#N/A</v>
      </c>
      <c r="O268" s="58" t="e">
        <f>VLOOKUP(D268,商品标准转化表!$B:$H,6,FALSE)</f>
        <v>#N/A</v>
      </c>
      <c r="P268" s="58" t="e">
        <f>VLOOKUP(D268,商品标准转化表!$B:$H,5,FALSE)</f>
        <v>#N/A</v>
      </c>
    </row>
    <row r="269" spans="10:16">
      <c r="J269" s="61" t="e">
        <f>VLOOKUP(D269,商品标准转化表!$B:$H,7,FALSE)</f>
        <v>#N/A</v>
      </c>
      <c r="O269" s="58" t="e">
        <f>VLOOKUP(D269,商品标准转化表!$B:$H,6,FALSE)</f>
        <v>#N/A</v>
      </c>
      <c r="P269" s="58" t="e">
        <f>VLOOKUP(D269,商品标准转化表!$B:$H,5,FALSE)</f>
        <v>#N/A</v>
      </c>
    </row>
    <row r="270" spans="10:16">
      <c r="J270" s="61" t="e">
        <f>VLOOKUP(D270,商品标准转化表!$B:$H,7,FALSE)</f>
        <v>#N/A</v>
      </c>
      <c r="O270" s="58" t="e">
        <f>VLOOKUP(D270,商品标准转化表!$B:$H,6,FALSE)</f>
        <v>#N/A</v>
      </c>
      <c r="P270" s="58" t="e">
        <f>VLOOKUP(D270,商品标准转化表!$B:$H,5,FALSE)</f>
        <v>#N/A</v>
      </c>
    </row>
    <row r="271" spans="10:16">
      <c r="J271" s="61" t="e">
        <f>VLOOKUP(D271,商品标准转化表!$B:$H,7,FALSE)</f>
        <v>#N/A</v>
      </c>
      <c r="O271" s="58" t="e">
        <f>VLOOKUP(D271,商品标准转化表!$B:$H,6,FALSE)</f>
        <v>#N/A</v>
      </c>
      <c r="P271" s="58" t="e">
        <f>VLOOKUP(D271,商品标准转化表!$B:$H,5,FALSE)</f>
        <v>#N/A</v>
      </c>
    </row>
    <row r="272" spans="10:16">
      <c r="J272" s="61" t="e">
        <f>VLOOKUP(D272,商品标准转化表!$B:$H,7,FALSE)</f>
        <v>#N/A</v>
      </c>
      <c r="O272" s="58" t="e">
        <f>VLOOKUP(D272,商品标准转化表!$B:$H,6,FALSE)</f>
        <v>#N/A</v>
      </c>
      <c r="P272" s="58" t="e">
        <f>VLOOKUP(D272,商品标准转化表!$B:$H,5,FALSE)</f>
        <v>#N/A</v>
      </c>
    </row>
    <row r="273" spans="10:16">
      <c r="J273" s="61" t="e">
        <f>VLOOKUP(D273,商品标准转化表!$B:$H,7,FALSE)</f>
        <v>#N/A</v>
      </c>
      <c r="O273" s="58" t="e">
        <f>VLOOKUP(D273,商品标准转化表!$B:$H,6,FALSE)</f>
        <v>#N/A</v>
      </c>
      <c r="P273" s="58" t="e">
        <f>VLOOKUP(D273,商品标准转化表!$B:$H,5,FALSE)</f>
        <v>#N/A</v>
      </c>
    </row>
    <row r="274" spans="10:16">
      <c r="J274" s="61" t="e">
        <f>VLOOKUP(D274,商品标准转化表!$B:$H,7,FALSE)</f>
        <v>#N/A</v>
      </c>
      <c r="O274" s="58" t="e">
        <f>VLOOKUP(D274,商品标准转化表!$B:$H,6,FALSE)</f>
        <v>#N/A</v>
      </c>
      <c r="P274" s="58" t="e">
        <f>VLOOKUP(D274,商品标准转化表!$B:$H,5,FALSE)</f>
        <v>#N/A</v>
      </c>
    </row>
    <row r="275" spans="10:16">
      <c r="J275" s="61" t="e">
        <f>VLOOKUP(D275,商品标准转化表!$B:$H,7,FALSE)</f>
        <v>#N/A</v>
      </c>
      <c r="O275" s="58" t="e">
        <f>VLOOKUP(D275,商品标准转化表!$B:$H,6,FALSE)</f>
        <v>#N/A</v>
      </c>
      <c r="P275" s="58" t="e">
        <f>VLOOKUP(D275,商品标准转化表!$B:$H,5,FALSE)</f>
        <v>#N/A</v>
      </c>
    </row>
    <row r="276" spans="10:16">
      <c r="J276" s="61" t="e">
        <f>VLOOKUP(D276,商品标准转化表!$B:$H,7,FALSE)</f>
        <v>#N/A</v>
      </c>
      <c r="O276" s="58" t="e">
        <f>VLOOKUP(D276,商品标准转化表!$B:$H,6,FALSE)</f>
        <v>#N/A</v>
      </c>
      <c r="P276" s="58" t="e">
        <f>VLOOKUP(D276,商品标准转化表!$B:$H,5,FALSE)</f>
        <v>#N/A</v>
      </c>
    </row>
    <row r="277" spans="10:16">
      <c r="J277" s="61" t="e">
        <f>VLOOKUP(D277,商品标准转化表!$B:$H,7,FALSE)</f>
        <v>#N/A</v>
      </c>
      <c r="O277" s="58" t="e">
        <f>VLOOKUP(D277,商品标准转化表!$B:$H,6,FALSE)</f>
        <v>#N/A</v>
      </c>
      <c r="P277" s="58" t="e">
        <f>VLOOKUP(D277,商品标准转化表!$B:$H,5,FALSE)</f>
        <v>#N/A</v>
      </c>
    </row>
    <row r="278" spans="10:16">
      <c r="J278" s="61" t="e">
        <f>VLOOKUP(D278,商品标准转化表!$B:$H,7,FALSE)</f>
        <v>#N/A</v>
      </c>
      <c r="O278" s="58" t="e">
        <f>VLOOKUP(D278,商品标准转化表!$B:$H,6,FALSE)</f>
        <v>#N/A</v>
      </c>
      <c r="P278" s="58" t="e">
        <f>VLOOKUP(D278,商品标准转化表!$B:$H,5,FALSE)</f>
        <v>#N/A</v>
      </c>
    </row>
    <row r="279" spans="10:16">
      <c r="J279" s="61" t="e">
        <f>VLOOKUP(D279,商品标准转化表!$B:$H,7,FALSE)</f>
        <v>#N/A</v>
      </c>
      <c r="O279" s="58" t="e">
        <f>VLOOKUP(D279,商品标准转化表!$B:$H,6,FALSE)</f>
        <v>#N/A</v>
      </c>
      <c r="P279" s="58" t="e">
        <f>VLOOKUP(D279,商品标准转化表!$B:$H,5,FALSE)</f>
        <v>#N/A</v>
      </c>
    </row>
    <row r="280" spans="10:16">
      <c r="J280" s="61" t="e">
        <f>VLOOKUP(D280,商品标准转化表!$B:$H,7,FALSE)</f>
        <v>#N/A</v>
      </c>
      <c r="O280" s="58" t="e">
        <f>VLOOKUP(D280,商品标准转化表!$B:$H,6,FALSE)</f>
        <v>#N/A</v>
      </c>
      <c r="P280" s="58" t="e">
        <f>VLOOKUP(D280,商品标准转化表!$B:$H,5,FALSE)</f>
        <v>#N/A</v>
      </c>
    </row>
    <row r="281" spans="10:16">
      <c r="J281" s="61" t="e">
        <f>VLOOKUP(D281,商品标准转化表!$B:$H,7,FALSE)</f>
        <v>#N/A</v>
      </c>
      <c r="O281" s="58" t="e">
        <f>VLOOKUP(D281,商品标准转化表!$B:$H,6,FALSE)</f>
        <v>#N/A</v>
      </c>
      <c r="P281" s="58" t="e">
        <f>VLOOKUP(D281,商品标准转化表!$B:$H,5,FALSE)</f>
        <v>#N/A</v>
      </c>
    </row>
    <row r="282" spans="10:16">
      <c r="J282" s="61" t="e">
        <f>VLOOKUP(D282,商品标准转化表!$B:$H,7,FALSE)</f>
        <v>#N/A</v>
      </c>
      <c r="O282" s="58" t="e">
        <f>VLOOKUP(D282,商品标准转化表!$B:$H,6,FALSE)</f>
        <v>#N/A</v>
      </c>
      <c r="P282" s="58" t="e">
        <f>VLOOKUP(D282,商品标准转化表!$B:$H,5,FALSE)</f>
        <v>#N/A</v>
      </c>
    </row>
    <row r="283" spans="10:16">
      <c r="J283" s="61" t="e">
        <f>VLOOKUP(D283,商品标准转化表!$B:$H,7,FALSE)</f>
        <v>#N/A</v>
      </c>
      <c r="O283" s="58" t="e">
        <f>VLOOKUP(D283,商品标准转化表!$B:$H,6,FALSE)</f>
        <v>#N/A</v>
      </c>
      <c r="P283" s="58" t="e">
        <f>VLOOKUP(D283,商品标准转化表!$B:$H,5,FALSE)</f>
        <v>#N/A</v>
      </c>
    </row>
    <row r="284" spans="10:16">
      <c r="J284" s="61" t="e">
        <f>VLOOKUP(D284,商品标准转化表!$B:$H,7,FALSE)</f>
        <v>#N/A</v>
      </c>
      <c r="O284" s="58" t="e">
        <f>VLOOKUP(D284,商品标准转化表!$B:$H,6,FALSE)</f>
        <v>#N/A</v>
      </c>
      <c r="P284" s="58" t="e">
        <f>VLOOKUP(D284,商品标准转化表!$B:$H,5,FALSE)</f>
        <v>#N/A</v>
      </c>
    </row>
    <row r="285" spans="10:16">
      <c r="J285" s="61" t="e">
        <f>VLOOKUP(D285,商品标准转化表!$B:$H,7,FALSE)</f>
        <v>#N/A</v>
      </c>
      <c r="O285" s="58" t="e">
        <f>VLOOKUP(D285,商品标准转化表!$B:$H,6,FALSE)</f>
        <v>#N/A</v>
      </c>
      <c r="P285" s="58" t="e">
        <f>VLOOKUP(D285,商品标准转化表!$B:$H,5,FALSE)</f>
        <v>#N/A</v>
      </c>
    </row>
    <row r="286" spans="10:16">
      <c r="J286" s="61" t="e">
        <f>VLOOKUP(D286,商品标准转化表!$B:$H,7,FALSE)</f>
        <v>#N/A</v>
      </c>
      <c r="O286" s="58" t="e">
        <f>VLOOKUP(D286,商品标准转化表!$B:$H,6,FALSE)</f>
        <v>#N/A</v>
      </c>
      <c r="P286" s="58" t="e">
        <f>VLOOKUP(D286,商品标准转化表!$B:$H,5,FALSE)</f>
        <v>#N/A</v>
      </c>
    </row>
    <row r="287" spans="10:16">
      <c r="J287" s="61" t="e">
        <f>VLOOKUP(D287,商品标准转化表!$B:$H,7,FALSE)</f>
        <v>#N/A</v>
      </c>
      <c r="O287" s="58" t="e">
        <f>VLOOKUP(D287,商品标准转化表!$B:$H,6,FALSE)</f>
        <v>#N/A</v>
      </c>
      <c r="P287" s="58" t="e">
        <f>VLOOKUP(D287,商品标准转化表!$B:$H,5,FALSE)</f>
        <v>#N/A</v>
      </c>
    </row>
    <row r="288" spans="10:16">
      <c r="J288" s="61" t="e">
        <f>VLOOKUP(D288,商品标准转化表!$B:$H,7,FALSE)</f>
        <v>#N/A</v>
      </c>
      <c r="O288" s="58" t="e">
        <f>VLOOKUP(D288,商品标准转化表!$B:$H,6,FALSE)</f>
        <v>#N/A</v>
      </c>
      <c r="P288" s="58" t="e">
        <f>VLOOKUP(D288,商品标准转化表!$B:$H,5,FALSE)</f>
        <v>#N/A</v>
      </c>
    </row>
    <row r="289" spans="10:16">
      <c r="J289" s="61" t="e">
        <f>VLOOKUP(D289,商品标准转化表!$B:$H,7,FALSE)</f>
        <v>#N/A</v>
      </c>
      <c r="O289" s="58" t="e">
        <f>VLOOKUP(D289,商品标准转化表!$B:$H,6,FALSE)</f>
        <v>#N/A</v>
      </c>
      <c r="P289" s="58" t="e">
        <f>VLOOKUP(D289,商品标准转化表!$B:$H,5,FALSE)</f>
        <v>#N/A</v>
      </c>
    </row>
    <row r="290" spans="10:16">
      <c r="J290" s="61" t="e">
        <f>VLOOKUP(D290,商品标准转化表!$B:$H,7,FALSE)</f>
        <v>#N/A</v>
      </c>
      <c r="O290" s="58" t="e">
        <f>VLOOKUP(D290,商品标准转化表!$B:$H,6,FALSE)</f>
        <v>#N/A</v>
      </c>
      <c r="P290" s="58" t="e">
        <f>VLOOKUP(D290,商品标准转化表!$B:$H,5,FALSE)</f>
        <v>#N/A</v>
      </c>
    </row>
    <row r="291" spans="10:16">
      <c r="J291" s="61" t="e">
        <f>VLOOKUP(D291,商品标准转化表!$B:$H,7,FALSE)</f>
        <v>#N/A</v>
      </c>
      <c r="O291" s="58" t="e">
        <f>VLOOKUP(D291,商品标准转化表!$B:$H,6,FALSE)</f>
        <v>#N/A</v>
      </c>
      <c r="P291" s="58" t="e">
        <f>VLOOKUP(D291,商品标准转化表!$B:$H,5,FALSE)</f>
        <v>#N/A</v>
      </c>
    </row>
    <row r="292" spans="10:16">
      <c r="J292" s="61" t="e">
        <f>VLOOKUP(D292,商品标准转化表!$B:$H,7,FALSE)</f>
        <v>#N/A</v>
      </c>
      <c r="O292" s="58" t="e">
        <f>VLOOKUP(D292,商品标准转化表!$B:$H,6,FALSE)</f>
        <v>#N/A</v>
      </c>
      <c r="P292" s="58" t="e">
        <f>VLOOKUP(D292,商品标准转化表!$B:$H,5,FALSE)</f>
        <v>#N/A</v>
      </c>
    </row>
    <row r="293" spans="10:16">
      <c r="J293" s="61" t="e">
        <f>VLOOKUP(D293,商品标准转化表!$B:$H,7,FALSE)</f>
        <v>#N/A</v>
      </c>
      <c r="O293" s="58" t="e">
        <f>VLOOKUP(D293,商品标准转化表!$B:$H,6,FALSE)</f>
        <v>#N/A</v>
      </c>
      <c r="P293" s="58" t="e">
        <f>VLOOKUP(D293,商品标准转化表!$B:$H,5,FALSE)</f>
        <v>#N/A</v>
      </c>
    </row>
    <row r="294" spans="10:16">
      <c r="J294" s="61" t="e">
        <f>VLOOKUP(D294,商品标准转化表!$B:$H,7,FALSE)</f>
        <v>#N/A</v>
      </c>
      <c r="O294" s="58" t="e">
        <f>VLOOKUP(D294,商品标准转化表!$B:$H,6,FALSE)</f>
        <v>#N/A</v>
      </c>
      <c r="P294" s="58" t="e">
        <f>VLOOKUP(D294,商品标准转化表!$B:$H,5,FALSE)</f>
        <v>#N/A</v>
      </c>
    </row>
    <row r="295" spans="10:16">
      <c r="J295" s="61" t="e">
        <f>VLOOKUP(D295,商品标准转化表!$B:$H,7,FALSE)</f>
        <v>#N/A</v>
      </c>
      <c r="O295" s="58" t="e">
        <f>VLOOKUP(D295,商品标准转化表!$B:$H,6,FALSE)</f>
        <v>#N/A</v>
      </c>
      <c r="P295" s="58" t="e">
        <f>VLOOKUP(D295,商品标准转化表!$B:$H,5,FALSE)</f>
        <v>#N/A</v>
      </c>
    </row>
    <row r="296" spans="10:16">
      <c r="J296" s="61" t="e">
        <f>VLOOKUP(D296,商品标准转化表!$B:$H,7,FALSE)</f>
        <v>#N/A</v>
      </c>
      <c r="O296" s="58" t="e">
        <f>VLOOKUP(D296,商品标准转化表!$B:$H,6,FALSE)</f>
        <v>#N/A</v>
      </c>
      <c r="P296" s="58" t="e">
        <f>VLOOKUP(D296,商品标准转化表!$B:$H,5,FALSE)</f>
        <v>#N/A</v>
      </c>
    </row>
    <row r="297" spans="10:16">
      <c r="J297" s="61" t="e">
        <f>VLOOKUP(D297,商品标准转化表!$B:$H,7,FALSE)</f>
        <v>#N/A</v>
      </c>
      <c r="O297" s="58" t="e">
        <f>VLOOKUP(D297,商品标准转化表!$B:$H,6,FALSE)</f>
        <v>#N/A</v>
      </c>
      <c r="P297" s="58" t="e">
        <f>VLOOKUP(D297,商品标准转化表!$B:$H,5,FALSE)</f>
        <v>#N/A</v>
      </c>
    </row>
    <row r="298" spans="10:16">
      <c r="J298" s="61" t="e">
        <f>VLOOKUP(D298,商品标准转化表!$B:$H,7,FALSE)</f>
        <v>#N/A</v>
      </c>
      <c r="O298" s="58" t="e">
        <f>VLOOKUP(D298,商品标准转化表!$B:$H,6,FALSE)</f>
        <v>#N/A</v>
      </c>
      <c r="P298" s="58" t="e">
        <f>VLOOKUP(D298,商品标准转化表!$B:$H,5,FALSE)</f>
        <v>#N/A</v>
      </c>
    </row>
    <row r="299" spans="10:16">
      <c r="J299" s="61" t="e">
        <f>VLOOKUP(D299,商品标准转化表!$B:$H,7,FALSE)</f>
        <v>#N/A</v>
      </c>
      <c r="O299" s="58" t="e">
        <f>VLOOKUP(D299,商品标准转化表!$B:$H,6,FALSE)</f>
        <v>#N/A</v>
      </c>
      <c r="P299" s="58" t="e">
        <f>VLOOKUP(D299,商品标准转化表!$B:$H,5,FALSE)</f>
        <v>#N/A</v>
      </c>
    </row>
    <row r="300" spans="10:16">
      <c r="J300" s="61" t="e">
        <f>VLOOKUP(D300,商品标准转化表!$B:$H,7,FALSE)</f>
        <v>#N/A</v>
      </c>
      <c r="O300" s="58" t="e">
        <f>VLOOKUP(D300,商品标准转化表!$B:$H,6,FALSE)</f>
        <v>#N/A</v>
      </c>
      <c r="P300" s="58" t="e">
        <f>VLOOKUP(D300,商品标准转化表!$B:$H,5,FALSE)</f>
        <v>#N/A</v>
      </c>
    </row>
    <row r="301" spans="10:16">
      <c r="J301" s="61" t="e">
        <f>VLOOKUP(D301,商品标准转化表!$B:$H,7,FALSE)</f>
        <v>#N/A</v>
      </c>
      <c r="O301" s="58" t="e">
        <f>VLOOKUP(D301,商品标准转化表!$B:$H,6,FALSE)</f>
        <v>#N/A</v>
      </c>
      <c r="P301" s="58" t="e">
        <f>VLOOKUP(D301,商品标准转化表!$B:$H,5,FALSE)</f>
        <v>#N/A</v>
      </c>
    </row>
    <row r="302" spans="10:16">
      <c r="J302" s="61" t="e">
        <f>VLOOKUP(D302,商品标准转化表!$B:$H,7,FALSE)</f>
        <v>#N/A</v>
      </c>
      <c r="O302" s="58" t="e">
        <f>VLOOKUP(D302,商品标准转化表!$B:$H,6,FALSE)</f>
        <v>#N/A</v>
      </c>
      <c r="P302" s="58" t="e">
        <f>VLOOKUP(D302,商品标准转化表!$B:$H,5,FALSE)</f>
        <v>#N/A</v>
      </c>
    </row>
    <row r="303" spans="10:16">
      <c r="J303" s="61" t="e">
        <f>VLOOKUP(D303,商品标准转化表!$B:$H,7,FALSE)</f>
        <v>#N/A</v>
      </c>
      <c r="O303" s="58" t="e">
        <f>VLOOKUP(D303,商品标准转化表!$B:$H,6,FALSE)</f>
        <v>#N/A</v>
      </c>
      <c r="P303" s="58" t="e">
        <f>VLOOKUP(D303,商品标准转化表!$B:$H,5,FALSE)</f>
        <v>#N/A</v>
      </c>
    </row>
    <row r="304" spans="10:16">
      <c r="J304" s="61" t="e">
        <f>VLOOKUP(D304,商品标准转化表!$B:$H,7,FALSE)</f>
        <v>#N/A</v>
      </c>
      <c r="O304" s="58" t="e">
        <f>VLOOKUP(D304,商品标准转化表!$B:$H,6,FALSE)</f>
        <v>#N/A</v>
      </c>
      <c r="P304" s="58" t="e">
        <f>VLOOKUP(D304,商品标准转化表!$B:$H,5,FALSE)</f>
        <v>#N/A</v>
      </c>
    </row>
    <row r="305" spans="10:16">
      <c r="J305" s="61" t="e">
        <f>VLOOKUP(D305,商品标准转化表!$B:$H,7,FALSE)</f>
        <v>#N/A</v>
      </c>
      <c r="O305" s="58" t="e">
        <f>VLOOKUP(D305,商品标准转化表!$B:$H,6,FALSE)</f>
        <v>#N/A</v>
      </c>
      <c r="P305" s="58" t="e">
        <f>VLOOKUP(D305,商品标准转化表!$B:$H,5,FALSE)</f>
        <v>#N/A</v>
      </c>
    </row>
    <row r="306" spans="10:16">
      <c r="J306" s="61" t="e">
        <f>VLOOKUP(D306,商品标准转化表!$B:$H,7,FALSE)</f>
        <v>#N/A</v>
      </c>
      <c r="O306" s="58" t="e">
        <f>VLOOKUP(D306,商品标准转化表!$B:$H,6,FALSE)</f>
        <v>#N/A</v>
      </c>
      <c r="P306" s="58" t="e">
        <f>VLOOKUP(D306,商品标准转化表!$B:$H,5,FALSE)</f>
        <v>#N/A</v>
      </c>
    </row>
    <row r="307" spans="10:16">
      <c r="J307" s="61" t="e">
        <f>VLOOKUP(D307,商品标准转化表!$B:$H,7,FALSE)</f>
        <v>#N/A</v>
      </c>
      <c r="O307" s="58" t="e">
        <f>VLOOKUP(D307,商品标准转化表!$B:$H,6,FALSE)</f>
        <v>#N/A</v>
      </c>
      <c r="P307" s="58" t="e">
        <f>VLOOKUP(D307,商品标准转化表!$B:$H,5,FALSE)</f>
        <v>#N/A</v>
      </c>
    </row>
    <row r="308" spans="10:16">
      <c r="J308" s="61" t="e">
        <f>VLOOKUP(D308,商品标准转化表!$B:$H,7,FALSE)</f>
        <v>#N/A</v>
      </c>
      <c r="O308" s="58" t="e">
        <f>VLOOKUP(D308,商品标准转化表!$B:$H,6,FALSE)</f>
        <v>#N/A</v>
      </c>
      <c r="P308" s="58" t="e">
        <f>VLOOKUP(D308,商品标准转化表!$B:$H,5,FALSE)</f>
        <v>#N/A</v>
      </c>
    </row>
    <row r="309" spans="10:16">
      <c r="J309" s="61" t="e">
        <f>VLOOKUP(D309,商品标准转化表!$B:$H,7,FALSE)</f>
        <v>#N/A</v>
      </c>
      <c r="O309" s="58" t="e">
        <f>VLOOKUP(D309,商品标准转化表!$B:$H,6,FALSE)</f>
        <v>#N/A</v>
      </c>
      <c r="P309" s="58" t="e">
        <f>VLOOKUP(D309,商品标准转化表!$B:$H,5,FALSE)</f>
        <v>#N/A</v>
      </c>
    </row>
    <row r="310" spans="10:16">
      <c r="J310" s="61" t="e">
        <f>VLOOKUP(D310,商品标准转化表!$B:$H,7,FALSE)</f>
        <v>#N/A</v>
      </c>
      <c r="O310" s="58" t="e">
        <f>VLOOKUP(D310,商品标准转化表!$B:$H,6,FALSE)</f>
        <v>#N/A</v>
      </c>
      <c r="P310" s="58" t="e">
        <f>VLOOKUP(D310,商品标准转化表!$B:$H,5,FALSE)</f>
        <v>#N/A</v>
      </c>
    </row>
    <row r="311" spans="10:16">
      <c r="J311" s="61" t="e">
        <f>VLOOKUP(D311,商品标准转化表!$B:$H,7,FALSE)</f>
        <v>#N/A</v>
      </c>
      <c r="O311" s="58" t="e">
        <f>VLOOKUP(D311,商品标准转化表!$B:$H,6,FALSE)</f>
        <v>#N/A</v>
      </c>
      <c r="P311" s="58" t="e">
        <f>VLOOKUP(D311,商品标准转化表!$B:$H,5,FALSE)</f>
        <v>#N/A</v>
      </c>
    </row>
    <row r="312" spans="10:16">
      <c r="J312" s="61" t="e">
        <f>VLOOKUP(D312,商品标准转化表!$B:$H,7,FALSE)</f>
        <v>#N/A</v>
      </c>
      <c r="O312" s="58" t="e">
        <f>VLOOKUP(D312,商品标准转化表!$B:$H,6,FALSE)</f>
        <v>#N/A</v>
      </c>
      <c r="P312" s="58" t="e">
        <f>VLOOKUP(D312,商品标准转化表!$B:$H,5,FALSE)</f>
        <v>#N/A</v>
      </c>
    </row>
    <row r="313" spans="10:16">
      <c r="J313" s="61" t="e">
        <f>VLOOKUP(D313,商品标准转化表!$B:$H,7,FALSE)</f>
        <v>#N/A</v>
      </c>
      <c r="O313" s="58" t="e">
        <f>VLOOKUP(D313,商品标准转化表!$B:$H,6,FALSE)</f>
        <v>#N/A</v>
      </c>
      <c r="P313" s="58" t="e">
        <f>VLOOKUP(D313,商品标准转化表!$B:$H,5,FALSE)</f>
        <v>#N/A</v>
      </c>
    </row>
    <row r="314" spans="10:16">
      <c r="J314" s="61" t="e">
        <f>VLOOKUP(D314,商品标准转化表!$B:$H,7,FALSE)</f>
        <v>#N/A</v>
      </c>
      <c r="O314" s="58" t="e">
        <f>VLOOKUP(D314,商品标准转化表!$B:$H,6,FALSE)</f>
        <v>#N/A</v>
      </c>
      <c r="P314" s="58" t="e">
        <f>VLOOKUP(D314,商品标准转化表!$B:$H,5,FALSE)</f>
        <v>#N/A</v>
      </c>
    </row>
    <row r="315" spans="10:16">
      <c r="J315" s="61" t="e">
        <f>VLOOKUP(D315,商品标准转化表!$B:$H,7,FALSE)</f>
        <v>#N/A</v>
      </c>
      <c r="O315" s="58" t="e">
        <f>VLOOKUP(D315,商品标准转化表!$B:$H,6,FALSE)</f>
        <v>#N/A</v>
      </c>
      <c r="P315" s="58" t="e">
        <f>VLOOKUP(D315,商品标准转化表!$B:$H,5,FALSE)</f>
        <v>#N/A</v>
      </c>
    </row>
    <row r="316" spans="10:16">
      <c r="J316" s="61" t="e">
        <f>VLOOKUP(D316,商品标准转化表!$B:$H,7,FALSE)</f>
        <v>#N/A</v>
      </c>
      <c r="O316" s="58" t="e">
        <f>VLOOKUP(D316,商品标准转化表!$B:$H,6,FALSE)</f>
        <v>#N/A</v>
      </c>
      <c r="P316" s="58" t="e">
        <f>VLOOKUP(D316,商品标准转化表!$B:$H,5,FALSE)</f>
        <v>#N/A</v>
      </c>
    </row>
    <row r="317" spans="10:16">
      <c r="J317" s="61" t="e">
        <f>VLOOKUP(D317,商品标准转化表!$B:$H,7,FALSE)</f>
        <v>#N/A</v>
      </c>
      <c r="O317" s="58" t="e">
        <f>VLOOKUP(D317,商品标准转化表!$B:$H,6,FALSE)</f>
        <v>#N/A</v>
      </c>
      <c r="P317" s="58" t="e">
        <f>VLOOKUP(D317,商品标准转化表!$B:$H,5,FALSE)</f>
        <v>#N/A</v>
      </c>
    </row>
    <row r="318" spans="10:16">
      <c r="J318" s="61" t="e">
        <f>VLOOKUP(D318,商品标准转化表!$B:$H,7,FALSE)</f>
        <v>#N/A</v>
      </c>
      <c r="O318" s="58" t="e">
        <f>VLOOKUP(D318,商品标准转化表!$B:$H,6,FALSE)</f>
        <v>#N/A</v>
      </c>
      <c r="P318" s="58" t="e">
        <f>VLOOKUP(D318,商品标准转化表!$B:$H,5,FALSE)</f>
        <v>#N/A</v>
      </c>
    </row>
    <row r="319" spans="10:16">
      <c r="J319" s="61" t="e">
        <f>VLOOKUP(D319,商品标准转化表!$B:$H,7,FALSE)</f>
        <v>#N/A</v>
      </c>
      <c r="O319" s="58" t="e">
        <f>VLOOKUP(D319,商品标准转化表!$B:$H,6,FALSE)</f>
        <v>#N/A</v>
      </c>
      <c r="P319" s="58" t="e">
        <f>VLOOKUP(D319,商品标准转化表!$B:$H,5,FALSE)</f>
        <v>#N/A</v>
      </c>
    </row>
    <row r="320" spans="10:16">
      <c r="J320" s="61" t="e">
        <f>VLOOKUP(D320,商品标准转化表!$B:$H,7,FALSE)</f>
        <v>#N/A</v>
      </c>
      <c r="O320" s="58" t="e">
        <f>VLOOKUP(D320,商品标准转化表!$B:$H,6,FALSE)</f>
        <v>#N/A</v>
      </c>
      <c r="P320" s="58" t="e">
        <f>VLOOKUP(D320,商品标准转化表!$B:$H,5,FALSE)</f>
        <v>#N/A</v>
      </c>
    </row>
    <row r="321" spans="10:16">
      <c r="J321" s="61" t="e">
        <f>VLOOKUP(D321,商品标准转化表!$B:$H,7,FALSE)</f>
        <v>#N/A</v>
      </c>
      <c r="O321" s="58" t="e">
        <f>VLOOKUP(D321,商品标准转化表!$B:$H,6,FALSE)</f>
        <v>#N/A</v>
      </c>
      <c r="P321" s="58" t="e">
        <f>VLOOKUP(D321,商品标准转化表!$B:$H,5,FALSE)</f>
        <v>#N/A</v>
      </c>
    </row>
    <row r="322" spans="10:16">
      <c r="J322" s="61" t="e">
        <f>VLOOKUP(D322,商品标准转化表!$B:$H,7,FALSE)</f>
        <v>#N/A</v>
      </c>
      <c r="O322" s="58" t="e">
        <f>VLOOKUP(D322,商品标准转化表!$B:$H,6,FALSE)</f>
        <v>#N/A</v>
      </c>
      <c r="P322" s="58" t="e">
        <f>VLOOKUP(D322,商品标准转化表!$B:$H,5,FALSE)</f>
        <v>#N/A</v>
      </c>
    </row>
    <row r="323" spans="10:16">
      <c r="J323" s="61" t="e">
        <f>VLOOKUP(D323,商品标准转化表!$B:$H,7,FALSE)</f>
        <v>#N/A</v>
      </c>
      <c r="O323" s="58" t="e">
        <f>VLOOKUP(D323,商品标准转化表!$B:$H,6,FALSE)</f>
        <v>#N/A</v>
      </c>
      <c r="P323" s="58" t="e">
        <f>VLOOKUP(D323,商品标准转化表!$B:$H,5,FALSE)</f>
        <v>#N/A</v>
      </c>
    </row>
    <row r="324" spans="10:16">
      <c r="J324" s="61" t="e">
        <f>VLOOKUP(D324,商品标准转化表!$B:$H,7,FALSE)</f>
        <v>#N/A</v>
      </c>
      <c r="O324" s="58" t="e">
        <f>VLOOKUP(D324,商品标准转化表!$B:$H,6,FALSE)</f>
        <v>#N/A</v>
      </c>
      <c r="P324" s="58" t="e">
        <f>VLOOKUP(D324,商品标准转化表!$B:$H,5,FALSE)</f>
        <v>#N/A</v>
      </c>
    </row>
    <row r="325" spans="10:16">
      <c r="J325" s="61" t="e">
        <f>VLOOKUP(D325,商品标准转化表!$B:$H,7,FALSE)</f>
        <v>#N/A</v>
      </c>
      <c r="O325" s="58" t="e">
        <f>VLOOKUP(D325,商品标准转化表!$B:$H,6,FALSE)</f>
        <v>#N/A</v>
      </c>
      <c r="P325" s="58" t="e">
        <f>VLOOKUP(D325,商品标准转化表!$B:$H,5,FALSE)</f>
        <v>#N/A</v>
      </c>
    </row>
    <row r="326" spans="10:16">
      <c r="J326" s="61" t="e">
        <f>VLOOKUP(D326,商品标准转化表!$B:$H,7,FALSE)</f>
        <v>#N/A</v>
      </c>
      <c r="O326" s="58" t="e">
        <f>VLOOKUP(D326,商品标准转化表!$B:$H,6,FALSE)</f>
        <v>#N/A</v>
      </c>
      <c r="P326" s="58" t="e">
        <f>VLOOKUP(D326,商品标准转化表!$B:$H,5,FALSE)</f>
        <v>#N/A</v>
      </c>
    </row>
    <row r="327" spans="10:16">
      <c r="J327" s="61" t="e">
        <f>VLOOKUP(D327,商品标准转化表!$B:$H,7,FALSE)</f>
        <v>#N/A</v>
      </c>
      <c r="O327" s="58" t="e">
        <f>VLOOKUP(D327,商品标准转化表!$B:$H,6,FALSE)</f>
        <v>#N/A</v>
      </c>
      <c r="P327" s="58" t="e">
        <f>VLOOKUP(D327,商品标准转化表!$B:$H,5,FALSE)</f>
        <v>#N/A</v>
      </c>
    </row>
    <row r="328" spans="10:16">
      <c r="J328" s="61" t="e">
        <f>VLOOKUP(D328,商品标准转化表!$B:$H,7,FALSE)</f>
        <v>#N/A</v>
      </c>
      <c r="O328" s="58" t="e">
        <f>VLOOKUP(D328,商品标准转化表!$B:$H,6,FALSE)</f>
        <v>#N/A</v>
      </c>
      <c r="P328" s="58" t="e">
        <f>VLOOKUP(D328,商品标准转化表!$B:$H,5,FALSE)</f>
        <v>#N/A</v>
      </c>
    </row>
    <row r="329" spans="10:16">
      <c r="J329" s="61" t="e">
        <f>VLOOKUP(D329,商品标准转化表!$B:$H,7,FALSE)</f>
        <v>#N/A</v>
      </c>
      <c r="O329" s="58" t="e">
        <f>VLOOKUP(D329,商品标准转化表!$B:$H,6,FALSE)</f>
        <v>#N/A</v>
      </c>
      <c r="P329" s="58" t="e">
        <f>VLOOKUP(D329,商品标准转化表!$B:$H,5,FALSE)</f>
        <v>#N/A</v>
      </c>
    </row>
    <row r="330" spans="10:16">
      <c r="J330" s="61" t="e">
        <f>VLOOKUP(D330,商品标准转化表!$B:$H,7,FALSE)</f>
        <v>#N/A</v>
      </c>
      <c r="O330" s="58" t="e">
        <f>VLOOKUP(D330,商品标准转化表!$B:$H,6,FALSE)</f>
        <v>#N/A</v>
      </c>
      <c r="P330" s="58" t="e">
        <f>VLOOKUP(D330,商品标准转化表!$B:$H,5,FALSE)</f>
        <v>#N/A</v>
      </c>
    </row>
    <row r="331" spans="10:16">
      <c r="J331" s="61" t="e">
        <f>VLOOKUP(D331,商品标准转化表!$B:$H,7,FALSE)</f>
        <v>#N/A</v>
      </c>
      <c r="O331" s="58" t="e">
        <f>VLOOKUP(D331,商品标准转化表!$B:$H,6,FALSE)</f>
        <v>#N/A</v>
      </c>
      <c r="P331" s="58" t="e">
        <f>VLOOKUP(D331,商品标准转化表!$B:$H,5,FALSE)</f>
        <v>#N/A</v>
      </c>
    </row>
    <row r="332" spans="10:16">
      <c r="J332" s="61" t="e">
        <f>VLOOKUP(D332,商品标准转化表!$B:$H,7,FALSE)</f>
        <v>#N/A</v>
      </c>
      <c r="O332" s="58" t="e">
        <f>VLOOKUP(D332,商品标准转化表!$B:$H,6,FALSE)</f>
        <v>#N/A</v>
      </c>
      <c r="P332" s="58" t="e">
        <f>VLOOKUP(D332,商品标准转化表!$B:$H,5,FALSE)</f>
        <v>#N/A</v>
      </c>
    </row>
    <row r="333" spans="10:16">
      <c r="J333" s="61" t="e">
        <f>VLOOKUP(D333,商品标准转化表!$B:$H,7,FALSE)</f>
        <v>#N/A</v>
      </c>
      <c r="O333" s="58" t="e">
        <f>VLOOKUP(D333,商品标准转化表!$B:$H,6,FALSE)</f>
        <v>#N/A</v>
      </c>
      <c r="P333" s="58" t="e">
        <f>VLOOKUP(D333,商品标准转化表!$B:$H,5,FALSE)</f>
        <v>#N/A</v>
      </c>
    </row>
    <row r="334" spans="10:16">
      <c r="J334" s="61" t="e">
        <f>VLOOKUP(D334,商品标准转化表!$B:$H,7,FALSE)</f>
        <v>#N/A</v>
      </c>
      <c r="O334" s="58" t="e">
        <f>VLOOKUP(D334,商品标准转化表!$B:$H,6,FALSE)</f>
        <v>#N/A</v>
      </c>
      <c r="P334" s="58" t="e">
        <f>VLOOKUP(D334,商品标准转化表!$B:$H,5,FALSE)</f>
        <v>#N/A</v>
      </c>
    </row>
    <row r="335" spans="10:16">
      <c r="J335" s="61" t="e">
        <f>VLOOKUP(D335,商品标准转化表!$B:$H,7,FALSE)</f>
        <v>#N/A</v>
      </c>
      <c r="O335" s="58" t="e">
        <f>VLOOKUP(D335,商品标准转化表!$B:$H,6,FALSE)</f>
        <v>#N/A</v>
      </c>
      <c r="P335" s="58" t="e">
        <f>VLOOKUP(D335,商品标准转化表!$B:$H,5,FALSE)</f>
        <v>#N/A</v>
      </c>
    </row>
    <row r="336" spans="10:16">
      <c r="J336" s="61" t="e">
        <f>VLOOKUP(D336,商品标准转化表!$B:$H,7,FALSE)</f>
        <v>#N/A</v>
      </c>
      <c r="O336" s="58" t="e">
        <f>VLOOKUP(D336,商品标准转化表!$B:$H,6,FALSE)</f>
        <v>#N/A</v>
      </c>
      <c r="P336" s="58" t="e">
        <f>VLOOKUP(D336,商品标准转化表!$B:$H,5,FALSE)</f>
        <v>#N/A</v>
      </c>
    </row>
    <row r="337" spans="10:16">
      <c r="J337" s="61" t="e">
        <f>VLOOKUP(D337,商品标准转化表!$B:$H,7,FALSE)</f>
        <v>#N/A</v>
      </c>
      <c r="O337" s="58" t="e">
        <f>VLOOKUP(D337,商品标准转化表!$B:$H,6,FALSE)</f>
        <v>#N/A</v>
      </c>
      <c r="P337" s="58" t="e">
        <f>VLOOKUP(D337,商品标准转化表!$B:$H,5,FALSE)</f>
        <v>#N/A</v>
      </c>
    </row>
    <row r="338" spans="10:16">
      <c r="J338" s="61" t="e">
        <f>VLOOKUP(D338,商品标准转化表!$B:$H,7,FALSE)</f>
        <v>#N/A</v>
      </c>
      <c r="O338" s="58" t="e">
        <f>VLOOKUP(D338,商品标准转化表!$B:$H,6,FALSE)</f>
        <v>#N/A</v>
      </c>
      <c r="P338" s="58" t="e">
        <f>VLOOKUP(D338,商品标准转化表!$B:$H,5,FALSE)</f>
        <v>#N/A</v>
      </c>
    </row>
    <row r="339" spans="10:16">
      <c r="J339" s="61" t="e">
        <f>VLOOKUP(D339,商品标准转化表!$B:$H,7,FALSE)</f>
        <v>#N/A</v>
      </c>
      <c r="O339" s="58" t="e">
        <f>VLOOKUP(D339,商品标准转化表!$B:$H,6,FALSE)</f>
        <v>#N/A</v>
      </c>
      <c r="P339" s="58" t="e">
        <f>VLOOKUP(D339,商品标准转化表!$B:$H,5,FALSE)</f>
        <v>#N/A</v>
      </c>
    </row>
    <row r="340" spans="10:16">
      <c r="J340" s="61" t="e">
        <f>VLOOKUP(D340,商品标准转化表!$B:$H,7,FALSE)</f>
        <v>#N/A</v>
      </c>
      <c r="O340" s="58" t="e">
        <f>VLOOKUP(D340,商品标准转化表!$B:$H,6,FALSE)</f>
        <v>#N/A</v>
      </c>
      <c r="P340" s="58" t="e">
        <f>VLOOKUP(D340,商品标准转化表!$B:$H,5,FALSE)</f>
        <v>#N/A</v>
      </c>
    </row>
    <row r="341" spans="10:16">
      <c r="J341" s="61" t="e">
        <f>VLOOKUP(D341,商品标准转化表!$B:$H,7,FALSE)</f>
        <v>#N/A</v>
      </c>
      <c r="O341" s="58" t="e">
        <f>VLOOKUP(D341,商品标准转化表!$B:$H,6,FALSE)</f>
        <v>#N/A</v>
      </c>
      <c r="P341" s="58" t="e">
        <f>VLOOKUP(D341,商品标准转化表!$B:$H,5,FALSE)</f>
        <v>#N/A</v>
      </c>
    </row>
    <row r="342" spans="10:16">
      <c r="J342" s="61" t="e">
        <f>VLOOKUP(D342,商品标准转化表!$B:$H,7,FALSE)</f>
        <v>#N/A</v>
      </c>
      <c r="O342" s="58" t="e">
        <f>VLOOKUP(D342,商品标准转化表!$B:$H,6,FALSE)</f>
        <v>#N/A</v>
      </c>
      <c r="P342" s="58" t="e">
        <f>VLOOKUP(D342,商品标准转化表!$B:$H,5,FALSE)</f>
        <v>#N/A</v>
      </c>
    </row>
    <row r="343" spans="10:16">
      <c r="J343" s="61" t="e">
        <f>VLOOKUP(D343,商品标准转化表!$B:$H,7,FALSE)</f>
        <v>#N/A</v>
      </c>
      <c r="O343" s="58" t="e">
        <f>VLOOKUP(D343,商品标准转化表!$B:$H,6,FALSE)</f>
        <v>#N/A</v>
      </c>
      <c r="P343" s="58" t="e">
        <f>VLOOKUP(D343,商品标准转化表!$B:$H,5,FALSE)</f>
        <v>#N/A</v>
      </c>
    </row>
    <row r="344" spans="10:16">
      <c r="J344" s="61" t="e">
        <f>VLOOKUP(D344,商品标准转化表!$B:$H,7,FALSE)</f>
        <v>#N/A</v>
      </c>
      <c r="O344" s="58" t="e">
        <f>VLOOKUP(D344,商品标准转化表!$B:$H,6,FALSE)</f>
        <v>#N/A</v>
      </c>
      <c r="P344" s="58" t="e">
        <f>VLOOKUP(D344,商品标准转化表!$B:$H,5,FALSE)</f>
        <v>#N/A</v>
      </c>
    </row>
    <row r="345" spans="10:16">
      <c r="J345" s="61" t="e">
        <f>VLOOKUP(D345,商品标准转化表!$B:$H,7,FALSE)</f>
        <v>#N/A</v>
      </c>
      <c r="O345" s="58" t="e">
        <f>VLOOKUP(D345,商品标准转化表!$B:$H,6,FALSE)</f>
        <v>#N/A</v>
      </c>
      <c r="P345" s="58" t="e">
        <f>VLOOKUP(D345,商品标准转化表!$B:$H,5,FALSE)</f>
        <v>#N/A</v>
      </c>
    </row>
    <row r="346" spans="10:16">
      <c r="J346" s="61" t="e">
        <f>VLOOKUP(D346,商品标准转化表!$B:$H,7,FALSE)</f>
        <v>#N/A</v>
      </c>
      <c r="O346" s="58" t="e">
        <f>VLOOKUP(D346,商品标准转化表!$B:$H,6,FALSE)</f>
        <v>#N/A</v>
      </c>
      <c r="P346" s="58" t="e">
        <f>VLOOKUP(D346,商品标准转化表!$B:$H,5,FALSE)</f>
        <v>#N/A</v>
      </c>
    </row>
    <row r="347" spans="10:16">
      <c r="J347" s="61" t="e">
        <f>VLOOKUP(D347,商品标准转化表!$B:$H,7,FALSE)</f>
        <v>#N/A</v>
      </c>
      <c r="O347" s="58" t="e">
        <f>VLOOKUP(D347,商品标准转化表!$B:$H,6,FALSE)</f>
        <v>#N/A</v>
      </c>
      <c r="P347" s="58" t="e">
        <f>VLOOKUP(D347,商品标准转化表!$B:$H,5,FALSE)</f>
        <v>#N/A</v>
      </c>
    </row>
    <row r="348" spans="10:16">
      <c r="J348" s="61" t="e">
        <f>VLOOKUP(D348,商品标准转化表!$B:$H,7,FALSE)</f>
        <v>#N/A</v>
      </c>
      <c r="O348" s="58" t="e">
        <f>VLOOKUP(D348,商品标准转化表!$B:$H,6,FALSE)</f>
        <v>#N/A</v>
      </c>
      <c r="P348" s="58" t="e">
        <f>VLOOKUP(D348,商品标准转化表!$B:$H,5,FALSE)</f>
        <v>#N/A</v>
      </c>
    </row>
    <row r="349" spans="10:16">
      <c r="J349" s="61" t="e">
        <f>VLOOKUP(D349,商品标准转化表!$B:$H,7,FALSE)</f>
        <v>#N/A</v>
      </c>
      <c r="O349" s="58" t="e">
        <f>VLOOKUP(D349,商品标准转化表!$B:$H,6,FALSE)</f>
        <v>#N/A</v>
      </c>
      <c r="P349" s="58" t="e">
        <f>VLOOKUP(D349,商品标准转化表!$B:$H,5,FALSE)</f>
        <v>#N/A</v>
      </c>
    </row>
    <row r="350" spans="10:16">
      <c r="J350" s="61" t="e">
        <f>VLOOKUP(D350,商品标准转化表!$B:$H,7,FALSE)</f>
        <v>#N/A</v>
      </c>
      <c r="O350" s="58" t="e">
        <f>VLOOKUP(D350,商品标准转化表!$B:$H,6,FALSE)</f>
        <v>#N/A</v>
      </c>
      <c r="P350" s="58" t="e">
        <f>VLOOKUP(D350,商品标准转化表!$B:$H,5,FALSE)</f>
        <v>#N/A</v>
      </c>
    </row>
    <row r="351" spans="10:16">
      <c r="J351" s="61" t="e">
        <f>VLOOKUP(D351,商品标准转化表!$B:$H,7,FALSE)</f>
        <v>#N/A</v>
      </c>
      <c r="O351" s="58" t="e">
        <f>VLOOKUP(D351,商品标准转化表!$B:$H,6,FALSE)</f>
        <v>#N/A</v>
      </c>
      <c r="P351" s="58" t="e">
        <f>VLOOKUP(D351,商品标准转化表!$B:$H,5,FALSE)</f>
        <v>#N/A</v>
      </c>
    </row>
    <row r="352" spans="10:16">
      <c r="J352" s="61" t="e">
        <f>VLOOKUP(D352,商品标准转化表!$B:$H,7,FALSE)</f>
        <v>#N/A</v>
      </c>
      <c r="O352" s="58" t="e">
        <f>VLOOKUP(D352,商品标准转化表!$B:$H,6,FALSE)</f>
        <v>#N/A</v>
      </c>
      <c r="P352" s="58" t="e">
        <f>VLOOKUP(D352,商品标准转化表!$B:$H,5,FALSE)</f>
        <v>#N/A</v>
      </c>
    </row>
    <row r="353" spans="10:16">
      <c r="J353" s="61" t="e">
        <f>VLOOKUP(D353,商品标准转化表!$B:$H,7,FALSE)</f>
        <v>#N/A</v>
      </c>
      <c r="O353" s="58" t="e">
        <f>VLOOKUP(D353,商品标准转化表!$B:$H,6,FALSE)</f>
        <v>#N/A</v>
      </c>
      <c r="P353" s="58" t="e">
        <f>VLOOKUP(D353,商品标准转化表!$B:$H,5,FALSE)</f>
        <v>#N/A</v>
      </c>
    </row>
    <row r="354" spans="10:16">
      <c r="J354" s="61" t="e">
        <f>VLOOKUP(D354,商品标准转化表!$B:$H,7,FALSE)</f>
        <v>#N/A</v>
      </c>
      <c r="O354" s="58" t="e">
        <f>VLOOKUP(D354,商品标准转化表!$B:$H,6,FALSE)</f>
        <v>#N/A</v>
      </c>
      <c r="P354" s="58" t="e">
        <f>VLOOKUP(D354,商品标准转化表!$B:$H,5,FALSE)</f>
        <v>#N/A</v>
      </c>
    </row>
    <row r="355" spans="10:16">
      <c r="J355" s="61" t="e">
        <f>VLOOKUP(D355,商品标准转化表!$B:$H,7,FALSE)</f>
        <v>#N/A</v>
      </c>
      <c r="O355" s="58" t="e">
        <f>VLOOKUP(D355,商品标准转化表!$B:$H,6,FALSE)</f>
        <v>#N/A</v>
      </c>
      <c r="P355" s="58" t="e">
        <f>VLOOKUP(D355,商品标准转化表!$B:$H,5,FALSE)</f>
        <v>#N/A</v>
      </c>
    </row>
    <row r="356" spans="10:16">
      <c r="J356" s="61" t="e">
        <f>VLOOKUP(D356,商品标准转化表!$B:$H,7,FALSE)</f>
        <v>#N/A</v>
      </c>
      <c r="O356" s="58" t="e">
        <f>VLOOKUP(D356,商品标准转化表!$B:$H,6,FALSE)</f>
        <v>#N/A</v>
      </c>
      <c r="P356" s="58" t="e">
        <f>VLOOKUP(D356,商品标准转化表!$B:$H,5,FALSE)</f>
        <v>#N/A</v>
      </c>
    </row>
    <row r="357" spans="10:16">
      <c r="J357" s="61" t="e">
        <f>VLOOKUP(D357,商品标准转化表!$B:$H,7,FALSE)</f>
        <v>#N/A</v>
      </c>
      <c r="O357" s="58" t="e">
        <f>VLOOKUP(D357,商品标准转化表!$B:$H,6,FALSE)</f>
        <v>#N/A</v>
      </c>
      <c r="P357" s="58" t="e">
        <f>VLOOKUP(D357,商品标准转化表!$B:$H,5,FALSE)</f>
        <v>#N/A</v>
      </c>
    </row>
    <row r="358" spans="10:16">
      <c r="J358" s="61" t="e">
        <f>VLOOKUP(D358,商品标准转化表!$B:$H,7,FALSE)</f>
        <v>#N/A</v>
      </c>
      <c r="O358" s="58" t="e">
        <f>VLOOKUP(D358,商品标准转化表!$B:$H,6,FALSE)</f>
        <v>#N/A</v>
      </c>
      <c r="P358" s="58" t="e">
        <f>VLOOKUP(D358,商品标准转化表!$B:$H,5,FALSE)</f>
        <v>#N/A</v>
      </c>
    </row>
    <row r="359" spans="10:16">
      <c r="J359" s="61" t="e">
        <f>VLOOKUP(D359,商品标准转化表!$B:$H,7,FALSE)</f>
        <v>#N/A</v>
      </c>
      <c r="O359" s="58" t="e">
        <f>VLOOKUP(D359,商品标准转化表!$B:$H,6,FALSE)</f>
        <v>#N/A</v>
      </c>
      <c r="P359" s="58" t="e">
        <f>VLOOKUP(D359,商品标准转化表!$B:$H,5,FALSE)</f>
        <v>#N/A</v>
      </c>
    </row>
    <row r="360" spans="10:16">
      <c r="J360" s="61" t="e">
        <f>VLOOKUP(D360,商品标准转化表!$B:$H,7,FALSE)</f>
        <v>#N/A</v>
      </c>
      <c r="O360" s="58" t="e">
        <f>VLOOKUP(D360,商品标准转化表!$B:$H,6,FALSE)</f>
        <v>#N/A</v>
      </c>
      <c r="P360" s="58" t="e">
        <f>VLOOKUP(D360,商品标准转化表!$B:$H,5,FALSE)</f>
        <v>#N/A</v>
      </c>
    </row>
    <row r="361" spans="10:16">
      <c r="J361" s="61" t="e">
        <f>VLOOKUP(D361,商品标准转化表!$B:$H,7,FALSE)</f>
        <v>#N/A</v>
      </c>
      <c r="O361" s="58" t="e">
        <f>VLOOKUP(D361,商品标准转化表!$B:$H,6,FALSE)</f>
        <v>#N/A</v>
      </c>
      <c r="P361" s="58" t="e">
        <f>VLOOKUP(D361,商品标准转化表!$B:$H,5,FALSE)</f>
        <v>#N/A</v>
      </c>
    </row>
    <row r="362" spans="10:16">
      <c r="J362" s="61" t="e">
        <f>VLOOKUP(D362,商品标准转化表!$B:$H,7,FALSE)</f>
        <v>#N/A</v>
      </c>
      <c r="O362" s="58" t="e">
        <f>VLOOKUP(D362,商品标准转化表!$B:$H,6,FALSE)</f>
        <v>#N/A</v>
      </c>
      <c r="P362" s="58" t="e">
        <f>VLOOKUP(D362,商品标准转化表!$B:$H,5,FALSE)</f>
        <v>#N/A</v>
      </c>
    </row>
    <row r="363" spans="10:16">
      <c r="J363" s="61" t="e">
        <f>VLOOKUP(D363,商品标准转化表!$B:$H,7,FALSE)</f>
        <v>#N/A</v>
      </c>
      <c r="O363" s="58" t="e">
        <f>VLOOKUP(D363,商品标准转化表!$B:$H,6,FALSE)</f>
        <v>#N/A</v>
      </c>
      <c r="P363" s="58" t="e">
        <f>VLOOKUP(D363,商品标准转化表!$B:$H,5,FALSE)</f>
        <v>#N/A</v>
      </c>
    </row>
    <row r="364" spans="10:16">
      <c r="J364" s="61" t="e">
        <f>VLOOKUP(D364,商品标准转化表!$B:$H,7,FALSE)</f>
        <v>#N/A</v>
      </c>
      <c r="O364" s="58" t="e">
        <f>VLOOKUP(D364,商品标准转化表!$B:$H,6,FALSE)</f>
        <v>#N/A</v>
      </c>
      <c r="P364" s="58" t="e">
        <f>VLOOKUP(D364,商品标准转化表!$B:$H,5,FALSE)</f>
        <v>#N/A</v>
      </c>
    </row>
    <row r="365" spans="10:16">
      <c r="J365" s="61" t="e">
        <f>VLOOKUP(D365,商品标准转化表!$B:$H,7,FALSE)</f>
        <v>#N/A</v>
      </c>
      <c r="O365" s="58" t="e">
        <f>VLOOKUP(D365,商品标准转化表!$B:$H,6,FALSE)</f>
        <v>#N/A</v>
      </c>
      <c r="P365" s="58" t="e">
        <f>VLOOKUP(D365,商品标准转化表!$B:$H,5,FALSE)</f>
        <v>#N/A</v>
      </c>
    </row>
    <row r="366" spans="10:16">
      <c r="J366" s="61" t="e">
        <f>VLOOKUP(D366,商品标准转化表!$B:$H,7,FALSE)</f>
        <v>#N/A</v>
      </c>
      <c r="O366" s="58" t="e">
        <f>VLOOKUP(D366,商品标准转化表!$B:$H,6,FALSE)</f>
        <v>#N/A</v>
      </c>
      <c r="P366" s="58" t="e">
        <f>VLOOKUP(D366,商品标准转化表!$B:$H,5,FALSE)</f>
        <v>#N/A</v>
      </c>
    </row>
    <row r="367" spans="10:16">
      <c r="J367" s="61" t="e">
        <f>VLOOKUP(D367,商品标准转化表!$B:$H,7,FALSE)</f>
        <v>#N/A</v>
      </c>
      <c r="O367" s="58" t="e">
        <f>VLOOKUP(D367,商品标准转化表!$B:$H,6,FALSE)</f>
        <v>#N/A</v>
      </c>
      <c r="P367" s="58" t="e">
        <f>VLOOKUP(D367,商品标准转化表!$B:$H,5,FALSE)</f>
        <v>#N/A</v>
      </c>
    </row>
    <row r="368" spans="10:16">
      <c r="J368" s="61" t="e">
        <f>VLOOKUP(D368,商品标准转化表!$B:$H,7,FALSE)</f>
        <v>#N/A</v>
      </c>
      <c r="O368" s="58" t="e">
        <f>VLOOKUP(D368,商品标准转化表!$B:$H,6,FALSE)</f>
        <v>#N/A</v>
      </c>
      <c r="P368" s="58" t="e">
        <f>VLOOKUP(D368,商品标准转化表!$B:$H,5,FALSE)</f>
        <v>#N/A</v>
      </c>
    </row>
    <row r="369" spans="10:16">
      <c r="J369" s="61" t="e">
        <f>VLOOKUP(D369,商品标准转化表!$B:$H,7,FALSE)</f>
        <v>#N/A</v>
      </c>
      <c r="O369" s="58" t="e">
        <f>VLOOKUP(D369,商品标准转化表!$B:$H,6,FALSE)</f>
        <v>#N/A</v>
      </c>
      <c r="P369" s="58" t="e">
        <f>VLOOKUP(D369,商品标准转化表!$B:$H,5,FALSE)</f>
        <v>#N/A</v>
      </c>
    </row>
    <row r="370" spans="10:16">
      <c r="J370" s="61" t="e">
        <f>VLOOKUP(D370,商品标准转化表!$B:$H,7,FALSE)</f>
        <v>#N/A</v>
      </c>
      <c r="O370" s="58" t="e">
        <f>VLOOKUP(D370,商品标准转化表!$B:$H,6,FALSE)</f>
        <v>#N/A</v>
      </c>
      <c r="P370" s="58" t="e">
        <f>VLOOKUP(D370,商品标准转化表!$B:$H,5,FALSE)</f>
        <v>#N/A</v>
      </c>
    </row>
    <row r="371" spans="10:16">
      <c r="J371" s="61" t="e">
        <f>VLOOKUP(D371,商品标准转化表!$B:$H,7,FALSE)</f>
        <v>#N/A</v>
      </c>
      <c r="O371" s="58" t="e">
        <f>VLOOKUP(D371,商品标准转化表!$B:$H,6,FALSE)</f>
        <v>#N/A</v>
      </c>
      <c r="P371" s="58" t="e">
        <f>VLOOKUP(D371,商品标准转化表!$B:$H,5,FALSE)</f>
        <v>#N/A</v>
      </c>
    </row>
    <row r="372" spans="10:16">
      <c r="J372" s="61" t="e">
        <f>VLOOKUP(D372,商品标准转化表!$B:$H,7,FALSE)</f>
        <v>#N/A</v>
      </c>
      <c r="O372" s="58" t="e">
        <f>VLOOKUP(D372,商品标准转化表!$B:$H,6,FALSE)</f>
        <v>#N/A</v>
      </c>
      <c r="P372" s="58" t="e">
        <f>VLOOKUP(D372,商品标准转化表!$B:$H,5,FALSE)</f>
        <v>#N/A</v>
      </c>
    </row>
    <row r="373" spans="10:16">
      <c r="J373" s="61" t="e">
        <f>VLOOKUP(D373,商品标准转化表!$B:$H,7,FALSE)</f>
        <v>#N/A</v>
      </c>
      <c r="O373" s="58" t="e">
        <f>VLOOKUP(D373,商品标准转化表!$B:$H,6,FALSE)</f>
        <v>#N/A</v>
      </c>
      <c r="P373" s="58" t="e">
        <f>VLOOKUP(D373,商品标准转化表!$B:$H,5,FALSE)</f>
        <v>#N/A</v>
      </c>
    </row>
    <row r="374" spans="10:16">
      <c r="J374" s="61" t="e">
        <f>VLOOKUP(D374,商品标准转化表!$B:$H,7,FALSE)</f>
        <v>#N/A</v>
      </c>
      <c r="O374" s="58" t="e">
        <f>VLOOKUP(D374,商品标准转化表!$B:$H,6,FALSE)</f>
        <v>#N/A</v>
      </c>
      <c r="P374" s="58" t="e">
        <f>VLOOKUP(D374,商品标准转化表!$B:$H,5,FALSE)</f>
        <v>#N/A</v>
      </c>
    </row>
    <row r="375" spans="10:16">
      <c r="J375" s="61" t="e">
        <f>VLOOKUP(D375,商品标准转化表!$B:$H,7,FALSE)</f>
        <v>#N/A</v>
      </c>
      <c r="O375" s="58" t="e">
        <f>VLOOKUP(D375,商品标准转化表!$B:$H,6,FALSE)</f>
        <v>#N/A</v>
      </c>
      <c r="P375" s="58" t="e">
        <f>VLOOKUP(D375,商品标准转化表!$B:$H,5,FALSE)</f>
        <v>#N/A</v>
      </c>
    </row>
    <row r="376" spans="10:16">
      <c r="J376" s="61" t="e">
        <f>VLOOKUP(D376,商品标准转化表!$B:$H,7,FALSE)</f>
        <v>#N/A</v>
      </c>
      <c r="O376" s="58" t="e">
        <f>VLOOKUP(D376,商品标准转化表!$B:$H,6,FALSE)</f>
        <v>#N/A</v>
      </c>
      <c r="P376" s="58" t="e">
        <f>VLOOKUP(D376,商品标准转化表!$B:$H,5,FALSE)</f>
        <v>#N/A</v>
      </c>
    </row>
    <row r="377" spans="10:16">
      <c r="J377" s="61" t="e">
        <f>VLOOKUP(D377,商品标准转化表!$B:$H,7,FALSE)</f>
        <v>#N/A</v>
      </c>
      <c r="O377" s="58" t="e">
        <f>VLOOKUP(D377,商品标准转化表!$B:$H,6,FALSE)</f>
        <v>#N/A</v>
      </c>
      <c r="P377" s="58" t="e">
        <f>VLOOKUP(D377,商品标准转化表!$B:$H,5,FALSE)</f>
        <v>#N/A</v>
      </c>
    </row>
    <row r="378" spans="10:16">
      <c r="J378" s="61" t="e">
        <f>VLOOKUP(D378,商品标准转化表!$B:$H,7,FALSE)</f>
        <v>#N/A</v>
      </c>
      <c r="O378" s="58" t="e">
        <f>VLOOKUP(D378,商品标准转化表!$B:$H,6,FALSE)</f>
        <v>#N/A</v>
      </c>
      <c r="P378" s="58" t="e">
        <f>VLOOKUP(D378,商品标准转化表!$B:$H,5,FALSE)</f>
        <v>#N/A</v>
      </c>
    </row>
    <row r="379" spans="10:16">
      <c r="J379" s="61" t="e">
        <f>VLOOKUP(D379,商品标准转化表!$B:$H,7,FALSE)</f>
        <v>#N/A</v>
      </c>
      <c r="O379" s="58" t="e">
        <f>VLOOKUP(D379,商品标准转化表!$B:$H,6,FALSE)</f>
        <v>#N/A</v>
      </c>
      <c r="P379" s="58" t="e">
        <f>VLOOKUP(D379,商品标准转化表!$B:$H,5,FALSE)</f>
        <v>#N/A</v>
      </c>
    </row>
    <row r="380" spans="10:16">
      <c r="J380" s="61" t="e">
        <f>VLOOKUP(D380,商品标准转化表!$B:$H,7,FALSE)</f>
        <v>#N/A</v>
      </c>
      <c r="O380" s="58" t="e">
        <f>VLOOKUP(D380,商品标准转化表!$B:$H,6,FALSE)</f>
        <v>#N/A</v>
      </c>
      <c r="P380" s="58" t="e">
        <f>VLOOKUP(D380,商品标准转化表!$B:$H,5,FALSE)</f>
        <v>#N/A</v>
      </c>
    </row>
    <row r="381" spans="10:16">
      <c r="J381" s="61" t="e">
        <f>VLOOKUP(D381,商品标准转化表!$B:$H,7,FALSE)</f>
        <v>#N/A</v>
      </c>
      <c r="O381" s="58" t="e">
        <f>VLOOKUP(D381,商品标准转化表!$B:$H,6,FALSE)</f>
        <v>#N/A</v>
      </c>
      <c r="P381" s="58" t="e">
        <f>VLOOKUP(D381,商品标准转化表!$B:$H,5,FALSE)</f>
        <v>#N/A</v>
      </c>
    </row>
    <row r="382" spans="10:16">
      <c r="J382" s="61" t="e">
        <f>VLOOKUP(D382,商品标准转化表!$B:$H,7,FALSE)</f>
        <v>#N/A</v>
      </c>
      <c r="O382" s="58" t="e">
        <f>VLOOKUP(D382,商品标准转化表!$B:$H,6,FALSE)</f>
        <v>#N/A</v>
      </c>
      <c r="P382" s="58" t="e">
        <f>VLOOKUP(D382,商品标准转化表!$B:$H,5,FALSE)</f>
        <v>#N/A</v>
      </c>
    </row>
    <row r="383" spans="10:16">
      <c r="J383" s="61" t="e">
        <f>VLOOKUP(D383,商品标准转化表!$B:$H,7,FALSE)</f>
        <v>#N/A</v>
      </c>
      <c r="O383" s="58" t="e">
        <f>VLOOKUP(D383,商品标准转化表!$B:$H,6,FALSE)</f>
        <v>#N/A</v>
      </c>
      <c r="P383" s="58" t="e">
        <f>VLOOKUP(D383,商品标准转化表!$B:$H,5,FALSE)</f>
        <v>#N/A</v>
      </c>
    </row>
    <row r="384" spans="10:16">
      <c r="J384" s="61" t="e">
        <f>VLOOKUP(D384,商品标准转化表!$B:$H,7,FALSE)</f>
        <v>#N/A</v>
      </c>
      <c r="O384" s="58" t="e">
        <f>VLOOKUP(D384,商品标准转化表!$B:$H,6,FALSE)</f>
        <v>#N/A</v>
      </c>
      <c r="P384" s="58" t="e">
        <f>VLOOKUP(D384,商品标准转化表!$B:$H,5,FALSE)</f>
        <v>#N/A</v>
      </c>
    </row>
    <row r="385" spans="10:16">
      <c r="J385" s="61" t="e">
        <f>VLOOKUP(D385,商品标准转化表!$B:$H,7,FALSE)</f>
        <v>#N/A</v>
      </c>
      <c r="O385" s="58" t="e">
        <f>VLOOKUP(D385,商品标准转化表!$B:$H,6,FALSE)</f>
        <v>#N/A</v>
      </c>
      <c r="P385" s="58" t="e">
        <f>VLOOKUP(D385,商品标准转化表!$B:$H,5,FALSE)</f>
        <v>#N/A</v>
      </c>
    </row>
    <row r="386" spans="10:16">
      <c r="J386" s="61" t="e">
        <f>VLOOKUP(D386,商品标准转化表!$B:$H,7,FALSE)</f>
        <v>#N/A</v>
      </c>
      <c r="O386" s="58" t="e">
        <f>VLOOKUP(D386,商品标准转化表!$B:$H,6,FALSE)</f>
        <v>#N/A</v>
      </c>
      <c r="P386" s="58" t="e">
        <f>VLOOKUP(D386,商品标准转化表!$B:$H,5,FALSE)</f>
        <v>#N/A</v>
      </c>
    </row>
    <row r="387" spans="10:16">
      <c r="J387" s="61" t="e">
        <f>VLOOKUP(D387,商品标准转化表!$B:$H,7,FALSE)</f>
        <v>#N/A</v>
      </c>
      <c r="O387" s="58" t="e">
        <f>VLOOKUP(D387,商品标准转化表!$B:$H,6,FALSE)</f>
        <v>#N/A</v>
      </c>
      <c r="P387" s="58" t="e">
        <f>VLOOKUP(D387,商品标准转化表!$B:$H,5,FALSE)</f>
        <v>#N/A</v>
      </c>
    </row>
    <row r="388" spans="10:16">
      <c r="J388" s="61" t="e">
        <f>VLOOKUP(D388,商品标准转化表!$B:$H,7,FALSE)</f>
        <v>#N/A</v>
      </c>
      <c r="O388" s="58" t="e">
        <f>VLOOKUP(D388,商品标准转化表!$B:$H,6,FALSE)</f>
        <v>#N/A</v>
      </c>
      <c r="P388" s="58" t="e">
        <f>VLOOKUP(D388,商品标准转化表!$B:$H,5,FALSE)</f>
        <v>#N/A</v>
      </c>
    </row>
    <row r="389" spans="10:16">
      <c r="J389" s="61" t="e">
        <f>VLOOKUP(D389,商品标准转化表!$B:$H,7,FALSE)</f>
        <v>#N/A</v>
      </c>
      <c r="O389" s="58" t="e">
        <f>VLOOKUP(D389,商品标准转化表!$B:$H,6,FALSE)</f>
        <v>#N/A</v>
      </c>
      <c r="P389" s="58" t="e">
        <f>VLOOKUP(D389,商品标准转化表!$B:$H,5,FALSE)</f>
        <v>#N/A</v>
      </c>
    </row>
    <row r="390" spans="10:16">
      <c r="J390" s="61" t="e">
        <f>VLOOKUP(D390,商品标准转化表!$B:$H,7,FALSE)</f>
        <v>#N/A</v>
      </c>
      <c r="O390" s="58" t="e">
        <f>VLOOKUP(D390,商品标准转化表!$B:$H,6,FALSE)</f>
        <v>#N/A</v>
      </c>
      <c r="P390" s="58" t="e">
        <f>VLOOKUP(D390,商品标准转化表!$B:$H,5,FALSE)</f>
        <v>#N/A</v>
      </c>
    </row>
    <row r="391" spans="10:16">
      <c r="J391" s="61" t="e">
        <f>VLOOKUP(D391,商品标准转化表!$B:$H,7,FALSE)</f>
        <v>#N/A</v>
      </c>
      <c r="O391" s="58" t="e">
        <f>VLOOKUP(D391,商品标准转化表!$B:$H,6,FALSE)</f>
        <v>#N/A</v>
      </c>
      <c r="P391" s="58" t="e">
        <f>VLOOKUP(D391,商品标准转化表!$B:$H,5,FALSE)</f>
        <v>#N/A</v>
      </c>
    </row>
    <row r="392" spans="10:16">
      <c r="J392" s="61" t="e">
        <f>VLOOKUP(D392,商品标准转化表!$B:$H,7,FALSE)</f>
        <v>#N/A</v>
      </c>
      <c r="O392" s="58" t="e">
        <f>VLOOKUP(D392,商品标准转化表!$B:$H,6,FALSE)</f>
        <v>#N/A</v>
      </c>
      <c r="P392" s="58" t="e">
        <f>VLOOKUP(D392,商品标准转化表!$B:$H,5,FALSE)</f>
        <v>#N/A</v>
      </c>
    </row>
    <row r="393" spans="10:16">
      <c r="J393" s="61" t="e">
        <f>VLOOKUP(D393,商品标准转化表!$B:$H,7,FALSE)</f>
        <v>#N/A</v>
      </c>
      <c r="O393" s="58" t="e">
        <f>VLOOKUP(D393,商品标准转化表!$B:$H,6,FALSE)</f>
        <v>#N/A</v>
      </c>
      <c r="P393" s="58" t="e">
        <f>VLOOKUP(D393,商品标准转化表!$B:$H,5,FALSE)</f>
        <v>#N/A</v>
      </c>
    </row>
    <row r="394" spans="10:16">
      <c r="J394" s="61" t="e">
        <f>VLOOKUP(D394,商品标准转化表!$B:$H,7,FALSE)</f>
        <v>#N/A</v>
      </c>
      <c r="O394" s="58" t="e">
        <f>VLOOKUP(D394,商品标准转化表!$B:$H,6,FALSE)</f>
        <v>#N/A</v>
      </c>
      <c r="P394" s="58" t="e">
        <f>VLOOKUP(D394,商品标准转化表!$B:$H,5,FALSE)</f>
        <v>#N/A</v>
      </c>
    </row>
    <row r="395" spans="10:16">
      <c r="J395" s="61" t="e">
        <f>VLOOKUP(D395,商品标准转化表!$B:$H,7,FALSE)</f>
        <v>#N/A</v>
      </c>
      <c r="O395" s="58" t="e">
        <f>VLOOKUP(D395,商品标准转化表!$B:$H,6,FALSE)</f>
        <v>#N/A</v>
      </c>
      <c r="P395" s="58" t="e">
        <f>VLOOKUP(D395,商品标准转化表!$B:$H,5,FALSE)</f>
        <v>#N/A</v>
      </c>
    </row>
    <row r="396" spans="10:16">
      <c r="J396" s="61" t="e">
        <f>VLOOKUP(D396,商品标准转化表!$B:$H,7,FALSE)</f>
        <v>#N/A</v>
      </c>
      <c r="O396" s="58" t="e">
        <f>VLOOKUP(D396,商品标准转化表!$B:$H,6,FALSE)</f>
        <v>#N/A</v>
      </c>
      <c r="P396" s="58" t="e">
        <f>VLOOKUP(D396,商品标准转化表!$B:$H,5,FALSE)</f>
        <v>#N/A</v>
      </c>
    </row>
    <row r="397" spans="10:16">
      <c r="J397" s="61" t="e">
        <f>VLOOKUP(D397,商品标准转化表!$B:$H,7,FALSE)</f>
        <v>#N/A</v>
      </c>
      <c r="O397" s="58" t="e">
        <f>VLOOKUP(D397,商品标准转化表!$B:$H,6,FALSE)</f>
        <v>#N/A</v>
      </c>
      <c r="P397" s="58" t="e">
        <f>VLOOKUP(D397,商品标准转化表!$B:$H,5,FALSE)</f>
        <v>#N/A</v>
      </c>
    </row>
    <row r="398" spans="10:16">
      <c r="J398" s="61" t="e">
        <f>VLOOKUP(D398,商品标准转化表!$B:$H,7,FALSE)</f>
        <v>#N/A</v>
      </c>
      <c r="O398" s="58" t="e">
        <f>VLOOKUP(D398,商品标准转化表!$B:$H,6,FALSE)</f>
        <v>#N/A</v>
      </c>
      <c r="P398" s="58" t="e">
        <f>VLOOKUP(D398,商品标准转化表!$B:$H,5,FALSE)</f>
        <v>#N/A</v>
      </c>
    </row>
    <row r="399" spans="10:16">
      <c r="J399" s="61" t="e">
        <f>VLOOKUP(D399,商品标准转化表!$B:$H,7,FALSE)</f>
        <v>#N/A</v>
      </c>
      <c r="O399" s="58" t="e">
        <f>VLOOKUP(D399,商品标准转化表!$B:$H,6,FALSE)</f>
        <v>#N/A</v>
      </c>
      <c r="P399" s="58" t="e">
        <f>VLOOKUP(D399,商品标准转化表!$B:$H,5,FALSE)</f>
        <v>#N/A</v>
      </c>
    </row>
    <row r="400" spans="10:16">
      <c r="J400" s="61" t="e">
        <f>VLOOKUP(D400,商品标准转化表!$B:$H,7,FALSE)</f>
        <v>#N/A</v>
      </c>
      <c r="O400" s="58" t="e">
        <f>VLOOKUP(D400,商品标准转化表!$B:$H,6,FALSE)</f>
        <v>#N/A</v>
      </c>
      <c r="P400" s="58" t="e">
        <f>VLOOKUP(D400,商品标准转化表!$B:$H,5,FALSE)</f>
        <v>#N/A</v>
      </c>
    </row>
    <row r="401" spans="10:16">
      <c r="J401" s="61" t="e">
        <f>VLOOKUP(D401,商品标准转化表!$B:$H,7,FALSE)</f>
        <v>#N/A</v>
      </c>
      <c r="O401" s="58" t="e">
        <f>VLOOKUP(D401,商品标准转化表!$B:$H,6,FALSE)</f>
        <v>#N/A</v>
      </c>
      <c r="P401" s="58" t="e">
        <f>VLOOKUP(D401,商品标准转化表!$B:$H,5,FALSE)</f>
        <v>#N/A</v>
      </c>
    </row>
    <row r="402" spans="10:16">
      <c r="J402" s="61" t="e">
        <f>VLOOKUP(D402,商品标准转化表!$B:$H,7,FALSE)</f>
        <v>#N/A</v>
      </c>
      <c r="O402" s="58" t="e">
        <f>VLOOKUP(D402,商品标准转化表!$B:$H,6,FALSE)</f>
        <v>#N/A</v>
      </c>
      <c r="P402" s="58" t="e">
        <f>VLOOKUP(D402,商品标准转化表!$B:$H,5,FALSE)</f>
        <v>#N/A</v>
      </c>
    </row>
    <row r="403" spans="10:16">
      <c r="J403" s="61" t="e">
        <f>VLOOKUP(D403,商品标准转化表!$B:$H,7,FALSE)</f>
        <v>#N/A</v>
      </c>
      <c r="O403" s="58" t="e">
        <f>VLOOKUP(D403,商品标准转化表!$B:$H,6,FALSE)</f>
        <v>#N/A</v>
      </c>
      <c r="P403" s="58" t="e">
        <f>VLOOKUP(D403,商品标准转化表!$B:$H,5,FALSE)</f>
        <v>#N/A</v>
      </c>
    </row>
    <row r="404" spans="10:16">
      <c r="J404" s="61" t="e">
        <f>VLOOKUP(D404,商品标准转化表!$B:$H,7,FALSE)</f>
        <v>#N/A</v>
      </c>
      <c r="O404" s="58" t="e">
        <f>VLOOKUP(D404,商品标准转化表!$B:$H,6,FALSE)</f>
        <v>#N/A</v>
      </c>
      <c r="P404" s="58" t="e">
        <f>VLOOKUP(D404,商品标准转化表!$B:$H,5,FALSE)</f>
        <v>#N/A</v>
      </c>
    </row>
    <row r="405" spans="10:16">
      <c r="J405" s="61" t="e">
        <f>VLOOKUP(D405,商品标准转化表!$B:$H,7,FALSE)</f>
        <v>#N/A</v>
      </c>
      <c r="O405" s="58" t="e">
        <f>VLOOKUP(D405,商品标准转化表!$B:$H,6,FALSE)</f>
        <v>#N/A</v>
      </c>
      <c r="P405" s="58" t="e">
        <f>VLOOKUP(D405,商品标准转化表!$B:$H,5,FALSE)</f>
        <v>#N/A</v>
      </c>
    </row>
    <row r="406" spans="10:16">
      <c r="J406" s="61" t="e">
        <f>VLOOKUP(D406,商品标准转化表!$B:$H,7,FALSE)</f>
        <v>#N/A</v>
      </c>
      <c r="O406" s="58" t="e">
        <f>VLOOKUP(D406,商品标准转化表!$B:$H,6,FALSE)</f>
        <v>#N/A</v>
      </c>
      <c r="P406" s="58" t="e">
        <f>VLOOKUP(D406,商品标准转化表!$B:$H,5,FALSE)</f>
        <v>#N/A</v>
      </c>
    </row>
    <row r="407" spans="10:16">
      <c r="J407" s="61" t="e">
        <f>VLOOKUP(D407,商品标准转化表!$B:$H,7,FALSE)</f>
        <v>#N/A</v>
      </c>
      <c r="O407" s="58" t="e">
        <f>VLOOKUP(D407,商品标准转化表!$B:$H,6,FALSE)</f>
        <v>#N/A</v>
      </c>
      <c r="P407" s="58" t="e">
        <f>VLOOKUP(D407,商品标准转化表!$B:$H,5,FALSE)</f>
        <v>#N/A</v>
      </c>
    </row>
    <row r="408" spans="10:16">
      <c r="J408" s="61" t="e">
        <f>VLOOKUP(D408,商品标准转化表!$B:$H,7,FALSE)</f>
        <v>#N/A</v>
      </c>
      <c r="O408" s="58" t="e">
        <f>VLOOKUP(D408,商品标准转化表!$B:$H,6,FALSE)</f>
        <v>#N/A</v>
      </c>
      <c r="P408" s="58" t="e">
        <f>VLOOKUP(D408,商品标准转化表!$B:$H,5,FALSE)</f>
        <v>#N/A</v>
      </c>
    </row>
    <row r="409" spans="10:16">
      <c r="J409" s="61" t="e">
        <f>VLOOKUP(D409,商品标准转化表!$B:$H,7,FALSE)</f>
        <v>#N/A</v>
      </c>
      <c r="O409" s="58" t="e">
        <f>VLOOKUP(D409,商品标准转化表!$B:$H,6,FALSE)</f>
        <v>#N/A</v>
      </c>
      <c r="P409" s="58" t="e">
        <f>VLOOKUP(D409,商品标准转化表!$B:$H,5,FALSE)</f>
        <v>#N/A</v>
      </c>
    </row>
    <row r="410" spans="10:16">
      <c r="J410" s="61" t="e">
        <f>VLOOKUP(D410,商品标准转化表!$B:$H,7,FALSE)</f>
        <v>#N/A</v>
      </c>
      <c r="O410" s="58" t="e">
        <f>VLOOKUP(D410,商品标准转化表!$B:$H,6,FALSE)</f>
        <v>#N/A</v>
      </c>
      <c r="P410" s="58" t="e">
        <f>VLOOKUP(D410,商品标准转化表!$B:$H,5,FALSE)</f>
        <v>#N/A</v>
      </c>
    </row>
    <row r="411" spans="10:16">
      <c r="J411" s="61" t="e">
        <f>VLOOKUP(D411,商品标准转化表!$B:$H,7,FALSE)</f>
        <v>#N/A</v>
      </c>
      <c r="O411" s="58" t="e">
        <f>VLOOKUP(D411,商品标准转化表!$B:$H,6,FALSE)</f>
        <v>#N/A</v>
      </c>
      <c r="P411" s="58" t="e">
        <f>VLOOKUP(D411,商品标准转化表!$B:$H,5,FALSE)</f>
        <v>#N/A</v>
      </c>
    </row>
    <row r="412" spans="10:16">
      <c r="J412" s="61" t="e">
        <f>VLOOKUP(D412,商品标准转化表!$B:$H,7,FALSE)</f>
        <v>#N/A</v>
      </c>
      <c r="O412" s="58" t="e">
        <f>VLOOKUP(D412,商品标准转化表!$B:$H,6,FALSE)</f>
        <v>#N/A</v>
      </c>
      <c r="P412" s="58" t="e">
        <f>VLOOKUP(D412,商品标准转化表!$B:$H,5,FALSE)</f>
        <v>#N/A</v>
      </c>
    </row>
    <row r="413" spans="10:16">
      <c r="J413" s="61" t="e">
        <f>VLOOKUP(D413,商品标准转化表!$B:$H,7,FALSE)</f>
        <v>#N/A</v>
      </c>
      <c r="O413" s="58" t="e">
        <f>VLOOKUP(D413,商品标准转化表!$B:$H,6,FALSE)</f>
        <v>#N/A</v>
      </c>
      <c r="P413" s="58" t="e">
        <f>VLOOKUP(D413,商品标准转化表!$B:$H,5,FALSE)</f>
        <v>#N/A</v>
      </c>
    </row>
    <row r="414" spans="10:16">
      <c r="J414" s="61" t="e">
        <f>VLOOKUP(D414,商品标准转化表!$B:$H,7,FALSE)</f>
        <v>#N/A</v>
      </c>
      <c r="O414" s="58" t="e">
        <f>VLOOKUP(D414,商品标准转化表!$B:$H,6,FALSE)</f>
        <v>#N/A</v>
      </c>
      <c r="P414" s="58" t="e">
        <f>VLOOKUP(D414,商品标准转化表!$B:$H,5,FALSE)</f>
        <v>#N/A</v>
      </c>
    </row>
    <row r="415" spans="10:16">
      <c r="J415" s="61" t="e">
        <f>VLOOKUP(D415,商品标准转化表!$B:$H,7,FALSE)</f>
        <v>#N/A</v>
      </c>
      <c r="O415" s="58" t="e">
        <f>VLOOKUP(D415,商品标准转化表!$B:$H,6,FALSE)</f>
        <v>#N/A</v>
      </c>
      <c r="P415" s="58" t="e">
        <f>VLOOKUP(D415,商品标准转化表!$B:$H,5,FALSE)</f>
        <v>#N/A</v>
      </c>
    </row>
    <row r="416" spans="10:16">
      <c r="J416" s="61" t="e">
        <f>VLOOKUP(D416,商品标准转化表!$B:$H,7,FALSE)</f>
        <v>#N/A</v>
      </c>
      <c r="O416" s="58" t="e">
        <f>VLOOKUP(D416,商品标准转化表!$B:$H,6,FALSE)</f>
        <v>#N/A</v>
      </c>
      <c r="P416" s="58" t="e">
        <f>VLOOKUP(D416,商品标准转化表!$B:$H,5,FALSE)</f>
        <v>#N/A</v>
      </c>
    </row>
    <row r="417" spans="10:16">
      <c r="J417" s="61" t="e">
        <f>VLOOKUP(D417,商品标准转化表!$B:$H,7,FALSE)</f>
        <v>#N/A</v>
      </c>
      <c r="O417" s="58" t="e">
        <f>VLOOKUP(D417,商品标准转化表!$B:$H,6,FALSE)</f>
        <v>#N/A</v>
      </c>
      <c r="P417" s="58" t="e">
        <f>VLOOKUP(D417,商品标准转化表!$B:$H,5,FALSE)</f>
        <v>#N/A</v>
      </c>
    </row>
    <row r="418" spans="10:16">
      <c r="J418" s="61" t="e">
        <f>VLOOKUP(D418,商品标准转化表!$B:$H,7,FALSE)</f>
        <v>#N/A</v>
      </c>
      <c r="O418" s="58" t="e">
        <f>VLOOKUP(D418,商品标准转化表!$B:$H,6,FALSE)</f>
        <v>#N/A</v>
      </c>
      <c r="P418" s="58" t="e">
        <f>VLOOKUP(D418,商品标准转化表!$B:$H,5,FALSE)</f>
        <v>#N/A</v>
      </c>
    </row>
    <row r="419" spans="10:16">
      <c r="J419" s="61" t="e">
        <f>VLOOKUP(D419,商品标准转化表!$B:$H,7,FALSE)</f>
        <v>#N/A</v>
      </c>
      <c r="O419" s="58" t="e">
        <f>VLOOKUP(D419,商品标准转化表!$B:$H,6,FALSE)</f>
        <v>#N/A</v>
      </c>
      <c r="P419" s="58" t="e">
        <f>VLOOKUP(D419,商品标准转化表!$B:$H,5,FALSE)</f>
        <v>#N/A</v>
      </c>
    </row>
    <row r="420" spans="10:16">
      <c r="J420" s="61" t="e">
        <f>VLOOKUP(D420,商品标准转化表!$B:$H,7,FALSE)</f>
        <v>#N/A</v>
      </c>
      <c r="O420" s="58" t="e">
        <f>VLOOKUP(D420,商品标准转化表!$B:$H,6,FALSE)</f>
        <v>#N/A</v>
      </c>
      <c r="P420" s="58" t="e">
        <f>VLOOKUP(D420,商品标准转化表!$B:$H,5,FALSE)</f>
        <v>#N/A</v>
      </c>
    </row>
    <row r="421" spans="10:16">
      <c r="J421" s="61" t="e">
        <f>VLOOKUP(D421,商品标准转化表!$B:$H,7,FALSE)</f>
        <v>#N/A</v>
      </c>
      <c r="O421" s="58" t="e">
        <f>VLOOKUP(D421,商品标准转化表!$B:$H,6,FALSE)</f>
        <v>#N/A</v>
      </c>
      <c r="P421" s="58" t="e">
        <f>VLOOKUP(D421,商品标准转化表!$B:$H,5,FALSE)</f>
        <v>#N/A</v>
      </c>
    </row>
    <row r="422" spans="10:16">
      <c r="J422" s="61" t="e">
        <f>VLOOKUP(D422,商品标准转化表!$B:$H,7,FALSE)</f>
        <v>#N/A</v>
      </c>
      <c r="O422" s="58" t="e">
        <f>VLOOKUP(D422,商品标准转化表!$B:$H,6,FALSE)</f>
        <v>#N/A</v>
      </c>
      <c r="P422" s="58" t="e">
        <f>VLOOKUP(D422,商品标准转化表!$B:$H,5,FALSE)</f>
        <v>#N/A</v>
      </c>
    </row>
    <row r="423" spans="10:16">
      <c r="J423" s="61" t="e">
        <f>VLOOKUP(D423,商品标准转化表!$B:$H,7,FALSE)</f>
        <v>#N/A</v>
      </c>
      <c r="O423" s="58" t="e">
        <f>VLOOKUP(D423,商品标准转化表!$B:$H,6,FALSE)</f>
        <v>#N/A</v>
      </c>
      <c r="P423" s="58" t="e">
        <f>VLOOKUP(D423,商品标准转化表!$B:$H,5,FALSE)</f>
        <v>#N/A</v>
      </c>
    </row>
    <row r="424" spans="10:16">
      <c r="J424" s="61" t="e">
        <f>VLOOKUP(D424,商品标准转化表!$B:$H,7,FALSE)</f>
        <v>#N/A</v>
      </c>
      <c r="O424" s="58" t="e">
        <f>VLOOKUP(D424,商品标准转化表!$B:$H,6,FALSE)</f>
        <v>#N/A</v>
      </c>
      <c r="P424" s="58" t="e">
        <f>VLOOKUP(D424,商品标准转化表!$B:$H,5,FALSE)</f>
        <v>#N/A</v>
      </c>
    </row>
    <row r="425" spans="10:16">
      <c r="J425" s="61" t="e">
        <f>VLOOKUP(D425,商品标准转化表!$B:$H,7,FALSE)</f>
        <v>#N/A</v>
      </c>
      <c r="O425" s="58" t="e">
        <f>VLOOKUP(D425,商品标准转化表!$B:$H,6,FALSE)</f>
        <v>#N/A</v>
      </c>
      <c r="P425" s="58" t="e">
        <f>VLOOKUP(D425,商品标准转化表!$B:$H,5,FALSE)</f>
        <v>#N/A</v>
      </c>
    </row>
    <row r="426" spans="10:16">
      <c r="J426" s="61" t="e">
        <f>VLOOKUP(D426,商品标准转化表!$B:$H,7,FALSE)</f>
        <v>#N/A</v>
      </c>
      <c r="O426" s="58" t="e">
        <f>VLOOKUP(D426,商品标准转化表!$B:$H,6,FALSE)</f>
        <v>#N/A</v>
      </c>
      <c r="P426" s="58" t="e">
        <f>VLOOKUP(D426,商品标准转化表!$B:$H,5,FALSE)</f>
        <v>#N/A</v>
      </c>
    </row>
    <row r="427" spans="10:16">
      <c r="J427" s="61" t="e">
        <f>VLOOKUP(D427,商品标准转化表!$B:$H,7,FALSE)</f>
        <v>#N/A</v>
      </c>
      <c r="O427" s="58" t="e">
        <f>VLOOKUP(D427,商品标准转化表!$B:$H,6,FALSE)</f>
        <v>#N/A</v>
      </c>
      <c r="P427" s="58" t="e">
        <f>VLOOKUP(D427,商品标准转化表!$B:$H,5,FALSE)</f>
        <v>#N/A</v>
      </c>
    </row>
    <row r="428" spans="10:16">
      <c r="J428" s="61" t="e">
        <f>VLOOKUP(D428,商品标准转化表!$B:$H,7,FALSE)</f>
        <v>#N/A</v>
      </c>
      <c r="O428" s="58" t="e">
        <f>VLOOKUP(D428,商品标准转化表!$B:$H,6,FALSE)</f>
        <v>#N/A</v>
      </c>
      <c r="P428" s="58" t="e">
        <f>VLOOKUP(D428,商品标准转化表!$B:$H,5,FALSE)</f>
        <v>#N/A</v>
      </c>
    </row>
    <row r="429" spans="10:16">
      <c r="J429" s="61" t="e">
        <f>VLOOKUP(D429,商品标准转化表!$B:$H,7,FALSE)</f>
        <v>#N/A</v>
      </c>
      <c r="O429" s="58" t="e">
        <f>VLOOKUP(D429,商品标准转化表!$B:$H,6,FALSE)</f>
        <v>#N/A</v>
      </c>
      <c r="P429" s="58" t="e">
        <f>VLOOKUP(D429,商品标准转化表!$B:$H,5,FALSE)</f>
        <v>#N/A</v>
      </c>
    </row>
    <row r="430" spans="10:16">
      <c r="J430" s="61" t="e">
        <f>VLOOKUP(D430,商品标准转化表!$B:$H,7,FALSE)</f>
        <v>#N/A</v>
      </c>
      <c r="O430" s="58" t="e">
        <f>VLOOKUP(D430,商品标准转化表!$B:$H,6,FALSE)</f>
        <v>#N/A</v>
      </c>
      <c r="P430" s="58" t="e">
        <f>VLOOKUP(D430,商品标准转化表!$B:$H,5,FALSE)</f>
        <v>#N/A</v>
      </c>
    </row>
    <row r="431" spans="10:16">
      <c r="J431" s="61" t="e">
        <f>VLOOKUP(D431,商品标准转化表!$B:$H,7,FALSE)</f>
        <v>#N/A</v>
      </c>
      <c r="O431" s="58" t="e">
        <f>VLOOKUP(D431,商品标准转化表!$B:$H,6,FALSE)</f>
        <v>#N/A</v>
      </c>
      <c r="P431" s="58" t="e">
        <f>VLOOKUP(D431,商品标准转化表!$B:$H,5,FALSE)</f>
        <v>#N/A</v>
      </c>
    </row>
    <row r="432" spans="10:16">
      <c r="J432" s="61" t="e">
        <f>VLOOKUP(D432,商品标准转化表!$B:$H,7,FALSE)</f>
        <v>#N/A</v>
      </c>
      <c r="O432" s="58" t="e">
        <f>VLOOKUP(D432,商品标准转化表!$B:$H,6,FALSE)</f>
        <v>#N/A</v>
      </c>
      <c r="P432" s="58" t="e">
        <f>VLOOKUP(D432,商品标准转化表!$B:$H,5,FALSE)</f>
        <v>#N/A</v>
      </c>
    </row>
    <row r="433" spans="10:16">
      <c r="J433" s="61" t="e">
        <f>VLOOKUP(D433,商品标准转化表!$B:$H,7,FALSE)</f>
        <v>#N/A</v>
      </c>
      <c r="O433" s="58" t="e">
        <f>VLOOKUP(D433,商品标准转化表!$B:$H,6,FALSE)</f>
        <v>#N/A</v>
      </c>
      <c r="P433" s="58" t="e">
        <f>VLOOKUP(D433,商品标准转化表!$B:$H,5,FALSE)</f>
        <v>#N/A</v>
      </c>
    </row>
    <row r="434" spans="10:16">
      <c r="J434" s="61" t="e">
        <f>VLOOKUP(D434,商品标准转化表!$B:$H,7,FALSE)</f>
        <v>#N/A</v>
      </c>
      <c r="O434" s="58" t="e">
        <f>VLOOKUP(D434,商品标准转化表!$B:$H,6,FALSE)</f>
        <v>#N/A</v>
      </c>
      <c r="P434" s="58" t="e">
        <f>VLOOKUP(D434,商品标准转化表!$B:$H,5,FALSE)</f>
        <v>#N/A</v>
      </c>
    </row>
    <row r="435" spans="10:16">
      <c r="J435" s="61" t="e">
        <f>VLOOKUP(D435,商品标准转化表!$B:$H,7,FALSE)</f>
        <v>#N/A</v>
      </c>
      <c r="O435" s="58" t="e">
        <f>VLOOKUP(D435,商品标准转化表!$B:$H,6,FALSE)</f>
        <v>#N/A</v>
      </c>
      <c r="P435" s="58" t="e">
        <f>VLOOKUP(D435,商品标准转化表!$B:$H,5,FALSE)</f>
        <v>#N/A</v>
      </c>
    </row>
    <row r="436" spans="10:16">
      <c r="J436" s="61" t="e">
        <f>VLOOKUP(D436,商品标准转化表!$B:$H,7,FALSE)</f>
        <v>#N/A</v>
      </c>
      <c r="O436" s="58" t="e">
        <f>VLOOKUP(D436,商品标准转化表!$B:$H,6,FALSE)</f>
        <v>#N/A</v>
      </c>
      <c r="P436" s="58" t="e">
        <f>VLOOKUP(D436,商品标准转化表!$B:$H,5,FALSE)</f>
        <v>#N/A</v>
      </c>
    </row>
    <row r="437" spans="10:16">
      <c r="J437" s="61" t="e">
        <f>VLOOKUP(D437,商品标准转化表!$B:$H,7,FALSE)</f>
        <v>#N/A</v>
      </c>
      <c r="O437" s="58" t="e">
        <f>VLOOKUP(D437,商品标准转化表!$B:$H,6,FALSE)</f>
        <v>#N/A</v>
      </c>
      <c r="P437" s="58" t="e">
        <f>VLOOKUP(D437,商品标准转化表!$B:$H,5,FALSE)</f>
        <v>#N/A</v>
      </c>
    </row>
    <row r="438" spans="10:16">
      <c r="J438" s="61" t="e">
        <f>VLOOKUP(D438,商品标准转化表!$B:$H,7,FALSE)</f>
        <v>#N/A</v>
      </c>
      <c r="O438" s="58" t="e">
        <f>VLOOKUP(D438,商品标准转化表!$B:$H,6,FALSE)</f>
        <v>#N/A</v>
      </c>
      <c r="P438" s="58" t="e">
        <f>VLOOKUP(D438,商品标准转化表!$B:$H,5,FALSE)</f>
        <v>#N/A</v>
      </c>
    </row>
    <row r="439" spans="10:16">
      <c r="J439" s="61" t="e">
        <f>VLOOKUP(D439,商品标准转化表!$B:$H,7,FALSE)</f>
        <v>#N/A</v>
      </c>
      <c r="O439" s="58" t="e">
        <f>VLOOKUP(D439,商品标准转化表!$B:$H,6,FALSE)</f>
        <v>#N/A</v>
      </c>
      <c r="P439" s="58" t="e">
        <f>VLOOKUP(D439,商品标准转化表!$B:$H,5,FALSE)</f>
        <v>#N/A</v>
      </c>
    </row>
    <row r="440" spans="10:16">
      <c r="J440" s="61" t="e">
        <f>VLOOKUP(D440,商品标准转化表!$B:$H,7,FALSE)</f>
        <v>#N/A</v>
      </c>
      <c r="O440" s="58" t="e">
        <f>VLOOKUP(D440,商品标准转化表!$B:$H,6,FALSE)</f>
        <v>#N/A</v>
      </c>
      <c r="P440" s="58" t="e">
        <f>VLOOKUP(D440,商品标准转化表!$B:$H,5,FALSE)</f>
        <v>#N/A</v>
      </c>
    </row>
    <row r="441" spans="10:16">
      <c r="J441" s="61" t="e">
        <f>VLOOKUP(D441,商品标准转化表!$B:$H,7,FALSE)</f>
        <v>#N/A</v>
      </c>
      <c r="O441" s="58" t="e">
        <f>VLOOKUP(D441,商品标准转化表!$B:$H,6,FALSE)</f>
        <v>#N/A</v>
      </c>
      <c r="P441" s="58" t="e">
        <f>VLOOKUP(D441,商品标准转化表!$B:$H,5,FALSE)</f>
        <v>#N/A</v>
      </c>
    </row>
    <row r="442" spans="10:16">
      <c r="J442" s="61" t="e">
        <f>VLOOKUP(D442,商品标准转化表!$B:$H,7,FALSE)</f>
        <v>#N/A</v>
      </c>
      <c r="O442" s="58" t="e">
        <f>VLOOKUP(D442,商品标准转化表!$B:$H,6,FALSE)</f>
        <v>#N/A</v>
      </c>
      <c r="P442" s="58" t="e">
        <f>VLOOKUP(D442,商品标准转化表!$B:$H,5,FALSE)</f>
        <v>#N/A</v>
      </c>
    </row>
    <row r="443" spans="10:16">
      <c r="J443" s="61" t="e">
        <f>VLOOKUP(D443,商品标准转化表!$B:$H,7,FALSE)</f>
        <v>#N/A</v>
      </c>
      <c r="O443" s="58" t="e">
        <f>VLOOKUP(D443,商品标准转化表!$B:$H,6,FALSE)</f>
        <v>#N/A</v>
      </c>
      <c r="P443" s="58" t="e">
        <f>VLOOKUP(D443,商品标准转化表!$B:$H,5,FALSE)</f>
        <v>#N/A</v>
      </c>
    </row>
    <row r="444" spans="10:16">
      <c r="J444" s="61" t="e">
        <f>VLOOKUP(D444,商品标准转化表!$B:$H,7,FALSE)</f>
        <v>#N/A</v>
      </c>
      <c r="O444" s="58" t="e">
        <f>VLOOKUP(D444,商品标准转化表!$B:$H,6,FALSE)</f>
        <v>#N/A</v>
      </c>
      <c r="P444" s="58" t="e">
        <f>VLOOKUP(D444,商品标准转化表!$B:$H,5,FALSE)</f>
        <v>#N/A</v>
      </c>
    </row>
    <row r="445" spans="10:16">
      <c r="J445" s="61" t="e">
        <f>VLOOKUP(D445,商品标准转化表!$B:$H,7,FALSE)</f>
        <v>#N/A</v>
      </c>
      <c r="O445" s="58" t="e">
        <f>VLOOKUP(D445,商品标准转化表!$B:$H,6,FALSE)</f>
        <v>#N/A</v>
      </c>
      <c r="P445" s="58" t="e">
        <f>VLOOKUP(D445,商品标准转化表!$B:$H,5,FALSE)</f>
        <v>#N/A</v>
      </c>
    </row>
    <row r="446" spans="10:16">
      <c r="J446" s="61" t="e">
        <f>VLOOKUP(D446,商品标准转化表!$B:$H,7,FALSE)</f>
        <v>#N/A</v>
      </c>
      <c r="O446" s="58" t="e">
        <f>VLOOKUP(D446,商品标准转化表!$B:$H,6,FALSE)</f>
        <v>#N/A</v>
      </c>
      <c r="P446" s="58" t="e">
        <f>VLOOKUP(D446,商品标准转化表!$B:$H,5,FALSE)</f>
        <v>#N/A</v>
      </c>
    </row>
    <row r="447" spans="10:16">
      <c r="J447" s="61" t="e">
        <f>VLOOKUP(D447,商品标准转化表!$B:$H,7,FALSE)</f>
        <v>#N/A</v>
      </c>
      <c r="O447" s="58" t="e">
        <f>VLOOKUP(D447,商品标准转化表!$B:$H,6,FALSE)</f>
        <v>#N/A</v>
      </c>
      <c r="P447" s="58" t="e">
        <f>VLOOKUP(D447,商品标准转化表!$B:$H,5,FALSE)</f>
        <v>#N/A</v>
      </c>
    </row>
    <row r="448" spans="10:16">
      <c r="J448" s="61" t="e">
        <f>VLOOKUP(D448,商品标准转化表!$B:$H,7,FALSE)</f>
        <v>#N/A</v>
      </c>
      <c r="O448" s="58" t="e">
        <f>VLOOKUP(D448,商品标准转化表!$B:$H,6,FALSE)</f>
        <v>#N/A</v>
      </c>
      <c r="P448" s="58" t="e">
        <f>VLOOKUP(D448,商品标准转化表!$B:$H,5,FALSE)</f>
        <v>#N/A</v>
      </c>
    </row>
    <row r="449" spans="10:16">
      <c r="J449" s="61" t="e">
        <f>VLOOKUP(D449,商品标准转化表!$B:$H,7,FALSE)</f>
        <v>#N/A</v>
      </c>
      <c r="O449" s="58" t="e">
        <f>VLOOKUP(D449,商品标准转化表!$B:$H,6,FALSE)</f>
        <v>#N/A</v>
      </c>
      <c r="P449" s="58" t="e">
        <f>VLOOKUP(D449,商品标准转化表!$B:$H,5,FALSE)</f>
        <v>#N/A</v>
      </c>
    </row>
    <row r="450" spans="10:16">
      <c r="J450" s="61" t="e">
        <f>VLOOKUP(D450,商品标准转化表!$B:$H,7,FALSE)</f>
        <v>#N/A</v>
      </c>
      <c r="O450" s="58" t="e">
        <f>VLOOKUP(D450,商品标准转化表!$B:$H,6,FALSE)</f>
        <v>#N/A</v>
      </c>
      <c r="P450" s="58" t="e">
        <f>VLOOKUP(D450,商品标准转化表!$B:$H,5,FALSE)</f>
        <v>#N/A</v>
      </c>
    </row>
    <row r="451" spans="10:16">
      <c r="J451" s="61" t="e">
        <f>VLOOKUP(D451,商品标准转化表!$B:$H,7,FALSE)</f>
        <v>#N/A</v>
      </c>
      <c r="O451" s="58" t="e">
        <f>VLOOKUP(D451,商品标准转化表!$B:$H,6,FALSE)</f>
        <v>#N/A</v>
      </c>
      <c r="P451" s="58" t="e">
        <f>VLOOKUP(D451,商品标准转化表!$B:$H,5,FALSE)</f>
        <v>#N/A</v>
      </c>
    </row>
    <row r="452" spans="10:16">
      <c r="J452" s="61" t="e">
        <f>VLOOKUP(D452,商品标准转化表!$B:$H,7,FALSE)</f>
        <v>#N/A</v>
      </c>
      <c r="O452" s="58" t="e">
        <f>VLOOKUP(D452,商品标准转化表!$B:$H,6,FALSE)</f>
        <v>#N/A</v>
      </c>
      <c r="P452" s="58" t="e">
        <f>VLOOKUP(D452,商品标准转化表!$B:$H,5,FALSE)</f>
        <v>#N/A</v>
      </c>
    </row>
    <row r="453" spans="10:16">
      <c r="J453" s="61" t="e">
        <f>VLOOKUP(D453,商品标准转化表!$B:$H,7,FALSE)</f>
        <v>#N/A</v>
      </c>
      <c r="O453" s="58" t="e">
        <f>VLOOKUP(D453,商品标准转化表!$B:$H,6,FALSE)</f>
        <v>#N/A</v>
      </c>
      <c r="P453" s="58" t="e">
        <f>VLOOKUP(D453,商品标准转化表!$B:$H,5,FALSE)</f>
        <v>#N/A</v>
      </c>
    </row>
    <row r="454" spans="10:16">
      <c r="J454" s="61" t="e">
        <f>VLOOKUP(D454,商品标准转化表!$B:$H,7,FALSE)</f>
        <v>#N/A</v>
      </c>
      <c r="O454" s="58" t="e">
        <f>VLOOKUP(D454,商品标准转化表!$B:$H,6,FALSE)</f>
        <v>#N/A</v>
      </c>
      <c r="P454" s="58" t="e">
        <f>VLOOKUP(D454,商品标准转化表!$B:$H,5,FALSE)</f>
        <v>#N/A</v>
      </c>
    </row>
    <row r="455" spans="10:16">
      <c r="J455" s="61" t="e">
        <f>VLOOKUP(D455,商品标准转化表!$B:$H,7,FALSE)</f>
        <v>#N/A</v>
      </c>
      <c r="O455" s="58" t="e">
        <f>VLOOKUP(D455,商品标准转化表!$B:$H,6,FALSE)</f>
        <v>#N/A</v>
      </c>
      <c r="P455" s="58" t="e">
        <f>VLOOKUP(D455,商品标准转化表!$B:$H,5,FALSE)</f>
        <v>#N/A</v>
      </c>
    </row>
    <row r="456" spans="10:16">
      <c r="J456" s="61" t="e">
        <f>VLOOKUP(D456,商品标准转化表!$B:$H,7,FALSE)</f>
        <v>#N/A</v>
      </c>
      <c r="O456" s="58" t="e">
        <f>VLOOKUP(D456,商品标准转化表!$B:$H,6,FALSE)</f>
        <v>#N/A</v>
      </c>
      <c r="P456" s="58" t="e">
        <f>VLOOKUP(D456,商品标准转化表!$B:$H,5,FALSE)</f>
        <v>#N/A</v>
      </c>
    </row>
    <row r="457" spans="10:16">
      <c r="J457" s="61" t="e">
        <f>VLOOKUP(D457,商品标准转化表!$B:$H,7,FALSE)</f>
        <v>#N/A</v>
      </c>
      <c r="O457" s="58" t="e">
        <f>VLOOKUP(D457,商品标准转化表!$B:$H,6,FALSE)</f>
        <v>#N/A</v>
      </c>
      <c r="P457" s="58" t="e">
        <f>VLOOKUP(D457,商品标准转化表!$B:$H,5,FALSE)</f>
        <v>#N/A</v>
      </c>
    </row>
    <row r="458" spans="10:16">
      <c r="J458" s="61" t="e">
        <f>VLOOKUP(D458,商品标准转化表!$B:$H,7,FALSE)</f>
        <v>#N/A</v>
      </c>
      <c r="O458" s="58" t="e">
        <f>VLOOKUP(D458,商品标准转化表!$B:$H,6,FALSE)</f>
        <v>#N/A</v>
      </c>
      <c r="P458" s="58" t="e">
        <f>VLOOKUP(D458,商品标准转化表!$B:$H,5,FALSE)</f>
        <v>#N/A</v>
      </c>
    </row>
    <row r="459" spans="10:16">
      <c r="J459" s="61" t="e">
        <f>VLOOKUP(D459,商品标准转化表!$B:$H,7,FALSE)</f>
        <v>#N/A</v>
      </c>
      <c r="O459" s="58" t="e">
        <f>VLOOKUP(D459,商品标准转化表!$B:$H,6,FALSE)</f>
        <v>#N/A</v>
      </c>
      <c r="P459" s="58" t="e">
        <f>VLOOKUP(D459,商品标准转化表!$B:$H,5,FALSE)</f>
        <v>#N/A</v>
      </c>
    </row>
    <row r="460" spans="10:16">
      <c r="J460" s="61" t="e">
        <f>VLOOKUP(D460,商品标准转化表!$B:$H,7,FALSE)</f>
        <v>#N/A</v>
      </c>
      <c r="O460" s="58" t="e">
        <f>VLOOKUP(D460,商品标准转化表!$B:$H,6,FALSE)</f>
        <v>#N/A</v>
      </c>
      <c r="P460" s="58" t="e">
        <f>VLOOKUP(D460,商品标准转化表!$B:$H,5,FALSE)</f>
        <v>#N/A</v>
      </c>
    </row>
    <row r="461" spans="10:16">
      <c r="J461" s="61" t="e">
        <f>VLOOKUP(D461,商品标准转化表!$B:$H,7,FALSE)</f>
        <v>#N/A</v>
      </c>
      <c r="O461" s="58" t="e">
        <f>VLOOKUP(D461,商品标准转化表!$B:$H,6,FALSE)</f>
        <v>#N/A</v>
      </c>
      <c r="P461" s="58" t="e">
        <f>VLOOKUP(D461,商品标准转化表!$B:$H,5,FALSE)</f>
        <v>#N/A</v>
      </c>
    </row>
    <row r="462" spans="10:16">
      <c r="J462" s="61" t="e">
        <f>VLOOKUP(D462,商品标准转化表!$B:$H,7,FALSE)</f>
        <v>#N/A</v>
      </c>
      <c r="O462" s="58" t="e">
        <f>VLOOKUP(D462,商品标准转化表!$B:$H,6,FALSE)</f>
        <v>#N/A</v>
      </c>
      <c r="P462" s="58" t="e">
        <f>VLOOKUP(D462,商品标准转化表!$B:$H,5,FALSE)</f>
        <v>#N/A</v>
      </c>
    </row>
    <row r="463" spans="10:16">
      <c r="J463" s="61" t="e">
        <f>VLOOKUP(D463,商品标准转化表!$B:$H,7,FALSE)</f>
        <v>#N/A</v>
      </c>
      <c r="O463" s="58" t="e">
        <f>VLOOKUP(D463,商品标准转化表!$B:$H,6,FALSE)</f>
        <v>#N/A</v>
      </c>
      <c r="P463" s="58" t="e">
        <f>VLOOKUP(D463,商品标准转化表!$B:$H,5,FALSE)</f>
        <v>#N/A</v>
      </c>
    </row>
    <row r="464" spans="10:16">
      <c r="J464" s="61" t="e">
        <f>VLOOKUP(D464,商品标准转化表!$B:$H,7,FALSE)</f>
        <v>#N/A</v>
      </c>
      <c r="O464" s="58" t="e">
        <f>VLOOKUP(D464,商品标准转化表!$B:$H,6,FALSE)</f>
        <v>#N/A</v>
      </c>
      <c r="P464" s="58" t="e">
        <f>VLOOKUP(D464,商品标准转化表!$B:$H,5,FALSE)</f>
        <v>#N/A</v>
      </c>
    </row>
    <row r="465" spans="10:16">
      <c r="J465" s="61" t="e">
        <f>VLOOKUP(D465,商品标准转化表!$B:$H,7,FALSE)</f>
        <v>#N/A</v>
      </c>
      <c r="O465" s="58" t="e">
        <f>VLOOKUP(D465,商品标准转化表!$B:$H,6,FALSE)</f>
        <v>#N/A</v>
      </c>
      <c r="P465" s="58" t="e">
        <f>VLOOKUP(D465,商品标准转化表!$B:$H,5,FALSE)</f>
        <v>#N/A</v>
      </c>
    </row>
    <row r="466" spans="10:16">
      <c r="J466" s="61" t="e">
        <f>VLOOKUP(D466,商品标准转化表!$B:$H,7,FALSE)</f>
        <v>#N/A</v>
      </c>
      <c r="O466" s="58" t="e">
        <f>VLOOKUP(D466,商品标准转化表!$B:$H,6,FALSE)</f>
        <v>#N/A</v>
      </c>
      <c r="P466" s="58" t="e">
        <f>VLOOKUP(D466,商品标准转化表!$B:$H,5,FALSE)</f>
        <v>#N/A</v>
      </c>
    </row>
    <row r="467" spans="10:16">
      <c r="J467" s="61" t="e">
        <f>VLOOKUP(D467,商品标准转化表!$B:$H,7,FALSE)</f>
        <v>#N/A</v>
      </c>
      <c r="O467" s="58" t="e">
        <f>VLOOKUP(D467,商品标准转化表!$B:$H,6,FALSE)</f>
        <v>#N/A</v>
      </c>
      <c r="P467" s="58" t="e">
        <f>VLOOKUP(D467,商品标准转化表!$B:$H,5,FALSE)</f>
        <v>#N/A</v>
      </c>
    </row>
    <row r="468" spans="10:16">
      <c r="J468" s="61" t="e">
        <f>VLOOKUP(D468,商品标准转化表!$B:$H,7,FALSE)</f>
        <v>#N/A</v>
      </c>
      <c r="O468" s="58" t="e">
        <f>VLOOKUP(D468,商品标准转化表!$B:$H,6,FALSE)</f>
        <v>#N/A</v>
      </c>
      <c r="P468" s="58" t="e">
        <f>VLOOKUP(D468,商品标准转化表!$B:$H,5,FALSE)</f>
        <v>#N/A</v>
      </c>
    </row>
    <row r="469" spans="10:16">
      <c r="J469" s="61" t="e">
        <f>VLOOKUP(D469,商品标准转化表!$B:$H,7,FALSE)</f>
        <v>#N/A</v>
      </c>
      <c r="O469" s="58" t="e">
        <f>VLOOKUP(D469,商品标准转化表!$B:$H,6,FALSE)</f>
        <v>#N/A</v>
      </c>
      <c r="P469" s="58" t="e">
        <f>VLOOKUP(D469,商品标准转化表!$B:$H,5,FALSE)</f>
        <v>#N/A</v>
      </c>
    </row>
    <row r="470" spans="10:16">
      <c r="J470" s="61" t="e">
        <f>VLOOKUP(D470,商品标准转化表!$B:$H,7,FALSE)</f>
        <v>#N/A</v>
      </c>
      <c r="O470" s="58" t="e">
        <f>VLOOKUP(D470,商品标准转化表!$B:$H,6,FALSE)</f>
        <v>#N/A</v>
      </c>
      <c r="P470" s="58" t="e">
        <f>VLOOKUP(D470,商品标准转化表!$B:$H,5,FALSE)</f>
        <v>#N/A</v>
      </c>
    </row>
    <row r="471" spans="10:16">
      <c r="J471" s="61" t="e">
        <f>VLOOKUP(D471,商品标准转化表!$B:$H,7,FALSE)</f>
        <v>#N/A</v>
      </c>
      <c r="O471" s="58" t="e">
        <f>VLOOKUP(D471,商品标准转化表!$B:$H,6,FALSE)</f>
        <v>#N/A</v>
      </c>
      <c r="P471" s="58" t="e">
        <f>VLOOKUP(D471,商品标准转化表!$B:$H,5,FALSE)</f>
        <v>#N/A</v>
      </c>
    </row>
    <row r="472" spans="10:16">
      <c r="J472" s="61" t="e">
        <f>VLOOKUP(D472,商品标准转化表!$B:$H,7,FALSE)</f>
        <v>#N/A</v>
      </c>
      <c r="O472" s="58" t="e">
        <f>VLOOKUP(D472,商品标准转化表!$B:$H,6,FALSE)</f>
        <v>#N/A</v>
      </c>
      <c r="P472" s="58" t="e">
        <f>VLOOKUP(D472,商品标准转化表!$B:$H,5,FALSE)</f>
        <v>#N/A</v>
      </c>
    </row>
    <row r="473" spans="10:16">
      <c r="J473" s="61" t="e">
        <f>VLOOKUP(D473,商品标准转化表!$B:$H,7,FALSE)</f>
        <v>#N/A</v>
      </c>
      <c r="O473" s="58" t="e">
        <f>VLOOKUP(D473,商品标准转化表!$B:$H,6,FALSE)</f>
        <v>#N/A</v>
      </c>
      <c r="P473" s="58" t="e">
        <f>VLOOKUP(D473,商品标准转化表!$B:$H,5,FALSE)</f>
        <v>#N/A</v>
      </c>
    </row>
    <row r="474" spans="10:16">
      <c r="J474" s="61" t="e">
        <f>VLOOKUP(D474,商品标准转化表!$B:$H,7,FALSE)</f>
        <v>#N/A</v>
      </c>
      <c r="O474" s="58" t="e">
        <f>VLOOKUP(D474,商品标准转化表!$B:$H,6,FALSE)</f>
        <v>#N/A</v>
      </c>
      <c r="P474" s="58" t="e">
        <f>VLOOKUP(D474,商品标准转化表!$B:$H,5,FALSE)</f>
        <v>#N/A</v>
      </c>
    </row>
    <row r="475" spans="10:16">
      <c r="J475" s="61" t="e">
        <f>VLOOKUP(D475,商品标准转化表!$B:$H,7,FALSE)</f>
        <v>#N/A</v>
      </c>
      <c r="O475" s="58" t="e">
        <f>VLOOKUP(D475,商品标准转化表!$B:$H,6,FALSE)</f>
        <v>#N/A</v>
      </c>
      <c r="P475" s="58" t="e">
        <f>VLOOKUP(D475,商品标准转化表!$B:$H,5,FALSE)</f>
        <v>#N/A</v>
      </c>
    </row>
    <row r="476" spans="10:16">
      <c r="J476" s="61" t="e">
        <f>VLOOKUP(D476,商品标准转化表!$B:$H,7,FALSE)</f>
        <v>#N/A</v>
      </c>
      <c r="O476" s="58" t="e">
        <f>VLOOKUP(D476,商品标准转化表!$B:$H,6,FALSE)</f>
        <v>#N/A</v>
      </c>
      <c r="P476" s="58" t="e">
        <f>VLOOKUP(D476,商品标准转化表!$B:$H,5,FALSE)</f>
        <v>#N/A</v>
      </c>
    </row>
    <row r="477" spans="10:16">
      <c r="J477" s="61" t="e">
        <f>VLOOKUP(D477,商品标准转化表!$B:$H,7,FALSE)</f>
        <v>#N/A</v>
      </c>
      <c r="O477" s="58" t="e">
        <f>VLOOKUP(D477,商品标准转化表!$B:$H,6,FALSE)</f>
        <v>#N/A</v>
      </c>
      <c r="P477" s="58" t="e">
        <f>VLOOKUP(D477,商品标准转化表!$B:$H,5,FALSE)</f>
        <v>#N/A</v>
      </c>
    </row>
    <row r="478" spans="10:16">
      <c r="J478" s="61" t="e">
        <f>VLOOKUP(D478,商品标准转化表!$B:$H,7,FALSE)</f>
        <v>#N/A</v>
      </c>
      <c r="O478" s="58" t="e">
        <f>VLOOKUP(D478,商品标准转化表!$B:$H,6,FALSE)</f>
        <v>#N/A</v>
      </c>
      <c r="P478" s="58" t="e">
        <f>VLOOKUP(D478,商品标准转化表!$B:$H,5,FALSE)</f>
        <v>#N/A</v>
      </c>
    </row>
    <row r="479" spans="10:16">
      <c r="J479" s="61" t="e">
        <f>VLOOKUP(D479,商品标准转化表!$B:$H,7,FALSE)</f>
        <v>#N/A</v>
      </c>
      <c r="O479" s="58" t="e">
        <f>VLOOKUP(D479,商品标准转化表!$B:$H,6,FALSE)</f>
        <v>#N/A</v>
      </c>
      <c r="P479" s="58" t="e">
        <f>VLOOKUP(D479,商品标准转化表!$B:$H,5,FALSE)</f>
        <v>#N/A</v>
      </c>
    </row>
    <row r="480" spans="10:16">
      <c r="J480" s="61" t="e">
        <f>VLOOKUP(D480,商品标准转化表!$B:$H,7,FALSE)</f>
        <v>#N/A</v>
      </c>
      <c r="O480" s="58" t="e">
        <f>VLOOKUP(D480,商品标准转化表!$B:$H,6,FALSE)</f>
        <v>#N/A</v>
      </c>
      <c r="P480" s="58" t="e">
        <f>VLOOKUP(D480,商品标准转化表!$B:$H,5,FALSE)</f>
        <v>#N/A</v>
      </c>
    </row>
    <row r="481" spans="10:16">
      <c r="J481" s="61" t="e">
        <f>VLOOKUP(D481,商品标准转化表!$B:$H,7,FALSE)</f>
        <v>#N/A</v>
      </c>
      <c r="O481" s="58" t="e">
        <f>VLOOKUP(D481,商品标准转化表!$B:$H,6,FALSE)</f>
        <v>#N/A</v>
      </c>
      <c r="P481" s="58" t="e">
        <f>VLOOKUP(D481,商品标准转化表!$B:$H,5,FALSE)</f>
        <v>#N/A</v>
      </c>
    </row>
    <row r="482" spans="10:16">
      <c r="J482" s="61" t="e">
        <f>VLOOKUP(D482,商品标准转化表!$B:$H,7,FALSE)</f>
        <v>#N/A</v>
      </c>
      <c r="O482" s="58" t="e">
        <f>VLOOKUP(D482,商品标准转化表!$B:$H,6,FALSE)</f>
        <v>#N/A</v>
      </c>
      <c r="P482" s="58" t="e">
        <f>VLOOKUP(D482,商品标准转化表!$B:$H,5,FALSE)</f>
        <v>#N/A</v>
      </c>
    </row>
    <row r="483" spans="10:16">
      <c r="J483" s="61" t="e">
        <f>VLOOKUP(D483,商品标准转化表!$B:$H,7,FALSE)</f>
        <v>#N/A</v>
      </c>
      <c r="O483" s="58" t="e">
        <f>VLOOKUP(D483,商品标准转化表!$B:$H,6,FALSE)</f>
        <v>#N/A</v>
      </c>
      <c r="P483" s="58" t="e">
        <f>VLOOKUP(D483,商品标准转化表!$B:$H,5,FALSE)</f>
        <v>#N/A</v>
      </c>
    </row>
    <row r="484" spans="10:16">
      <c r="J484" s="61" t="e">
        <f>VLOOKUP(D484,商品标准转化表!$B:$H,7,FALSE)</f>
        <v>#N/A</v>
      </c>
      <c r="O484" s="58" t="e">
        <f>VLOOKUP(D484,商品标准转化表!$B:$H,6,FALSE)</f>
        <v>#N/A</v>
      </c>
      <c r="P484" s="58" t="e">
        <f>VLOOKUP(D484,商品标准转化表!$B:$H,5,FALSE)</f>
        <v>#N/A</v>
      </c>
    </row>
    <row r="485" spans="10:16">
      <c r="J485" s="61" t="e">
        <f>VLOOKUP(D485,商品标准转化表!$B:$H,7,FALSE)</f>
        <v>#N/A</v>
      </c>
      <c r="O485" s="58" t="e">
        <f>VLOOKUP(D485,商品标准转化表!$B:$H,6,FALSE)</f>
        <v>#N/A</v>
      </c>
      <c r="P485" s="58" t="e">
        <f>VLOOKUP(D485,商品标准转化表!$B:$H,5,FALSE)</f>
        <v>#N/A</v>
      </c>
    </row>
    <row r="486" spans="10:16">
      <c r="J486" s="61" t="e">
        <f>VLOOKUP(D486,商品标准转化表!$B:$H,7,FALSE)</f>
        <v>#N/A</v>
      </c>
      <c r="O486" s="58" t="e">
        <f>VLOOKUP(D486,商品标准转化表!$B:$H,6,FALSE)</f>
        <v>#N/A</v>
      </c>
      <c r="P486" s="58" t="e">
        <f>VLOOKUP(D486,商品标准转化表!$B:$H,5,FALSE)</f>
        <v>#N/A</v>
      </c>
    </row>
    <row r="487" spans="10:16">
      <c r="J487" s="61" t="e">
        <f>VLOOKUP(D487,商品标准转化表!$B:$H,7,FALSE)</f>
        <v>#N/A</v>
      </c>
      <c r="O487" s="58" t="e">
        <f>VLOOKUP(D487,商品标准转化表!$B:$H,6,FALSE)</f>
        <v>#N/A</v>
      </c>
      <c r="P487" s="58" t="e">
        <f>VLOOKUP(D487,商品标准转化表!$B:$H,5,FALSE)</f>
        <v>#N/A</v>
      </c>
    </row>
    <row r="488" spans="10:16">
      <c r="J488" s="61" t="e">
        <f>VLOOKUP(D488,商品标准转化表!$B:$H,7,FALSE)</f>
        <v>#N/A</v>
      </c>
      <c r="O488" s="58" t="e">
        <f>VLOOKUP(D488,商品标准转化表!$B:$H,6,FALSE)</f>
        <v>#N/A</v>
      </c>
      <c r="P488" s="58" t="e">
        <f>VLOOKUP(D488,商品标准转化表!$B:$H,5,FALSE)</f>
        <v>#N/A</v>
      </c>
    </row>
    <row r="489" spans="10:16">
      <c r="J489" s="61" t="e">
        <f>VLOOKUP(D489,商品标准转化表!$B:$H,7,FALSE)</f>
        <v>#N/A</v>
      </c>
      <c r="O489" s="58" t="e">
        <f>VLOOKUP(D489,商品标准转化表!$B:$H,6,FALSE)</f>
        <v>#N/A</v>
      </c>
      <c r="P489" s="58" t="e">
        <f>VLOOKUP(D489,商品标准转化表!$B:$H,5,FALSE)</f>
        <v>#N/A</v>
      </c>
    </row>
    <row r="490" spans="10:16">
      <c r="J490" s="61" t="e">
        <f>VLOOKUP(D490,商品标准转化表!$B:$H,7,FALSE)</f>
        <v>#N/A</v>
      </c>
      <c r="O490" s="58" t="e">
        <f>VLOOKUP(D490,商品标准转化表!$B:$H,6,FALSE)</f>
        <v>#N/A</v>
      </c>
      <c r="P490" s="58" t="e">
        <f>VLOOKUP(D490,商品标准转化表!$B:$H,5,FALSE)</f>
        <v>#N/A</v>
      </c>
    </row>
    <row r="491" spans="10:16">
      <c r="J491" s="61" t="e">
        <f>VLOOKUP(D491,商品标准转化表!$B:$H,7,FALSE)</f>
        <v>#N/A</v>
      </c>
      <c r="O491" s="58" t="e">
        <f>VLOOKUP(D491,商品标准转化表!$B:$H,6,FALSE)</f>
        <v>#N/A</v>
      </c>
      <c r="P491" s="58" t="e">
        <f>VLOOKUP(D491,商品标准转化表!$B:$H,5,FALSE)</f>
        <v>#N/A</v>
      </c>
    </row>
    <row r="492" spans="10:16">
      <c r="J492" s="61" t="e">
        <f>VLOOKUP(D492,商品标准转化表!$B:$H,7,FALSE)</f>
        <v>#N/A</v>
      </c>
      <c r="O492" s="58" t="e">
        <f>VLOOKUP(D492,商品标准转化表!$B:$H,6,FALSE)</f>
        <v>#N/A</v>
      </c>
      <c r="P492" s="58" t="e">
        <f>VLOOKUP(D492,商品标准转化表!$B:$H,5,FALSE)</f>
        <v>#N/A</v>
      </c>
    </row>
    <row r="493" spans="10:16">
      <c r="J493" s="61" t="e">
        <f>VLOOKUP(D493,商品标准转化表!$B:$H,7,FALSE)</f>
        <v>#N/A</v>
      </c>
      <c r="O493" s="58" t="e">
        <f>VLOOKUP(D493,商品标准转化表!$B:$H,6,FALSE)</f>
        <v>#N/A</v>
      </c>
      <c r="P493" s="58" t="e">
        <f>VLOOKUP(D493,商品标准转化表!$B:$H,5,FALSE)</f>
        <v>#N/A</v>
      </c>
    </row>
    <row r="494" spans="10:16">
      <c r="J494" s="61" t="e">
        <f>VLOOKUP(D494,商品标准转化表!$B:$H,7,FALSE)</f>
        <v>#N/A</v>
      </c>
      <c r="O494" s="58" t="e">
        <f>VLOOKUP(D494,商品标准转化表!$B:$H,6,FALSE)</f>
        <v>#N/A</v>
      </c>
      <c r="P494" s="58" t="e">
        <f>VLOOKUP(D494,商品标准转化表!$B:$H,5,FALSE)</f>
        <v>#N/A</v>
      </c>
    </row>
    <row r="495" spans="10:16">
      <c r="J495" s="61" t="e">
        <f>VLOOKUP(D495,商品标准转化表!$B:$H,7,FALSE)</f>
        <v>#N/A</v>
      </c>
      <c r="O495" s="58" t="e">
        <f>VLOOKUP(D495,商品标准转化表!$B:$H,6,FALSE)</f>
        <v>#N/A</v>
      </c>
      <c r="P495" s="58" t="e">
        <f>VLOOKUP(D495,商品标准转化表!$B:$H,5,FALSE)</f>
        <v>#N/A</v>
      </c>
    </row>
    <row r="496" spans="10:16">
      <c r="J496" s="61" t="e">
        <f>VLOOKUP(D496,商品标准转化表!$B:$H,7,FALSE)</f>
        <v>#N/A</v>
      </c>
      <c r="O496" s="58" t="e">
        <f>VLOOKUP(D496,商品标准转化表!$B:$H,6,FALSE)</f>
        <v>#N/A</v>
      </c>
      <c r="P496" s="58" t="e">
        <f>VLOOKUP(D496,商品标准转化表!$B:$H,5,FALSE)</f>
        <v>#N/A</v>
      </c>
    </row>
    <row r="497" spans="10:16">
      <c r="J497" s="61" t="e">
        <f>VLOOKUP(D497,商品标准转化表!$B:$H,7,FALSE)</f>
        <v>#N/A</v>
      </c>
      <c r="O497" s="58" t="e">
        <f>VLOOKUP(D497,商品标准转化表!$B:$H,6,FALSE)</f>
        <v>#N/A</v>
      </c>
      <c r="P497" s="58" t="e">
        <f>VLOOKUP(D497,商品标准转化表!$B:$H,5,FALSE)</f>
        <v>#N/A</v>
      </c>
    </row>
    <row r="498" spans="10:16">
      <c r="J498" s="61" t="e">
        <f>VLOOKUP(D498,商品标准转化表!$B:$H,7,FALSE)</f>
        <v>#N/A</v>
      </c>
      <c r="O498" s="58" t="e">
        <f>VLOOKUP(D498,商品标准转化表!$B:$H,6,FALSE)</f>
        <v>#N/A</v>
      </c>
      <c r="P498" s="58" t="e">
        <f>VLOOKUP(D498,商品标准转化表!$B:$H,5,FALSE)</f>
        <v>#N/A</v>
      </c>
    </row>
    <row r="499" spans="10:16">
      <c r="J499" s="61" t="e">
        <f>VLOOKUP(D499,商品标准转化表!$B:$H,7,FALSE)</f>
        <v>#N/A</v>
      </c>
      <c r="O499" s="58" t="e">
        <f>VLOOKUP(D499,商品标准转化表!$B:$H,6,FALSE)</f>
        <v>#N/A</v>
      </c>
      <c r="P499" s="58" t="e">
        <f>VLOOKUP(D499,商品标准转化表!$B:$H,5,FALSE)</f>
        <v>#N/A</v>
      </c>
    </row>
    <row r="500" spans="10:16">
      <c r="J500" s="61" t="e">
        <f>VLOOKUP(D500,商品标准转化表!$B:$H,7,FALSE)</f>
        <v>#N/A</v>
      </c>
      <c r="O500" s="58" t="e">
        <f>VLOOKUP(D500,商品标准转化表!$B:$H,6,FALSE)</f>
        <v>#N/A</v>
      </c>
      <c r="P500" s="58" t="e">
        <f>VLOOKUP(D500,商品标准转化表!$B:$H,5,FALSE)</f>
        <v>#N/A</v>
      </c>
    </row>
    <row r="501" spans="10:16">
      <c r="J501" s="61" t="e">
        <f>VLOOKUP(D501,商品标准转化表!$B:$H,7,FALSE)</f>
        <v>#N/A</v>
      </c>
      <c r="O501" s="58" t="e">
        <f>VLOOKUP(D501,商品标准转化表!$B:$H,6,FALSE)</f>
        <v>#N/A</v>
      </c>
      <c r="P501" s="58" t="e">
        <f>VLOOKUP(D501,商品标准转化表!$B:$H,5,FALSE)</f>
        <v>#N/A</v>
      </c>
    </row>
    <row r="502" spans="10:16">
      <c r="J502" s="61" t="e">
        <f>VLOOKUP(D502,商品标准转化表!$B:$H,7,FALSE)</f>
        <v>#N/A</v>
      </c>
      <c r="O502" s="58" t="e">
        <f>VLOOKUP(D502,商品标准转化表!$B:$H,6,FALSE)</f>
        <v>#N/A</v>
      </c>
      <c r="P502" s="58" t="e">
        <f>VLOOKUP(D502,商品标准转化表!$B:$H,5,FALSE)</f>
        <v>#N/A</v>
      </c>
    </row>
    <row r="503" spans="10:16">
      <c r="J503" s="61" t="e">
        <f>VLOOKUP(D503,商品标准转化表!$B:$H,7,FALSE)</f>
        <v>#N/A</v>
      </c>
      <c r="O503" s="58" t="e">
        <f>VLOOKUP(D503,商品标准转化表!$B:$H,6,FALSE)</f>
        <v>#N/A</v>
      </c>
      <c r="P503" s="58" t="e">
        <f>VLOOKUP(D503,商品标准转化表!$B:$H,5,FALSE)</f>
        <v>#N/A</v>
      </c>
    </row>
    <row r="504" spans="10:16">
      <c r="J504" s="61" t="e">
        <f>VLOOKUP(D504,商品标准转化表!$B:$H,7,FALSE)</f>
        <v>#N/A</v>
      </c>
      <c r="O504" s="58" t="e">
        <f>VLOOKUP(D504,商品标准转化表!$B:$H,6,FALSE)</f>
        <v>#N/A</v>
      </c>
      <c r="P504" s="58" t="e">
        <f>VLOOKUP(D504,商品标准转化表!$B:$H,5,FALSE)</f>
        <v>#N/A</v>
      </c>
    </row>
    <row r="505" spans="10:16">
      <c r="J505" s="61" t="e">
        <f>VLOOKUP(D505,商品标准转化表!$B:$H,7,FALSE)</f>
        <v>#N/A</v>
      </c>
      <c r="O505" s="58" t="e">
        <f>VLOOKUP(D505,商品标准转化表!$B:$H,6,FALSE)</f>
        <v>#N/A</v>
      </c>
      <c r="P505" s="58" t="e">
        <f>VLOOKUP(D505,商品标准转化表!$B:$H,5,FALSE)</f>
        <v>#N/A</v>
      </c>
    </row>
    <row r="506" spans="10:16">
      <c r="J506" s="61" t="e">
        <f>VLOOKUP(D506,商品标准转化表!$B:$H,7,FALSE)</f>
        <v>#N/A</v>
      </c>
      <c r="O506" s="58" t="e">
        <f>VLOOKUP(D506,商品标准转化表!$B:$H,6,FALSE)</f>
        <v>#N/A</v>
      </c>
      <c r="P506" s="58" t="e">
        <f>VLOOKUP(D506,商品标准转化表!$B:$H,5,FALSE)</f>
        <v>#N/A</v>
      </c>
    </row>
    <row r="507" spans="10:16">
      <c r="J507" s="61" t="e">
        <f>VLOOKUP(D507,商品标准转化表!$B:$H,7,FALSE)</f>
        <v>#N/A</v>
      </c>
      <c r="O507" s="58" t="e">
        <f>VLOOKUP(D507,商品标准转化表!$B:$H,6,FALSE)</f>
        <v>#N/A</v>
      </c>
      <c r="P507" s="58" t="e">
        <f>VLOOKUP(D507,商品标准转化表!$B:$H,5,FALSE)</f>
        <v>#N/A</v>
      </c>
    </row>
    <row r="508" spans="10:16">
      <c r="J508" s="61" t="e">
        <f>VLOOKUP(D508,商品标准转化表!$B:$H,7,FALSE)</f>
        <v>#N/A</v>
      </c>
      <c r="O508" s="58" t="e">
        <f>VLOOKUP(D508,商品标准转化表!$B:$H,6,FALSE)</f>
        <v>#N/A</v>
      </c>
      <c r="P508" s="58" t="e">
        <f>VLOOKUP(D508,商品标准转化表!$B:$H,5,FALSE)</f>
        <v>#N/A</v>
      </c>
    </row>
    <row r="509" spans="10:16">
      <c r="J509" s="61" t="e">
        <f>VLOOKUP(D509,商品标准转化表!$B:$H,7,FALSE)</f>
        <v>#N/A</v>
      </c>
      <c r="O509" s="58" t="e">
        <f>VLOOKUP(D509,商品标准转化表!$B:$H,6,FALSE)</f>
        <v>#N/A</v>
      </c>
      <c r="P509" s="58" t="e">
        <f>VLOOKUP(D509,商品标准转化表!$B:$H,5,FALSE)</f>
        <v>#N/A</v>
      </c>
    </row>
    <row r="510" spans="10:16">
      <c r="J510" s="61" t="e">
        <f>VLOOKUP(D510,商品标准转化表!$B:$H,7,FALSE)</f>
        <v>#N/A</v>
      </c>
      <c r="O510" s="58" t="e">
        <f>VLOOKUP(D510,商品标准转化表!$B:$H,6,FALSE)</f>
        <v>#N/A</v>
      </c>
      <c r="P510" s="58" t="e">
        <f>VLOOKUP(D510,商品标准转化表!$B:$H,5,FALSE)</f>
        <v>#N/A</v>
      </c>
    </row>
    <row r="511" spans="10:16">
      <c r="J511" s="61" t="e">
        <f>VLOOKUP(D511,商品标准转化表!$B:$H,7,FALSE)</f>
        <v>#N/A</v>
      </c>
      <c r="O511" s="58" t="e">
        <f>VLOOKUP(D511,商品标准转化表!$B:$H,6,FALSE)</f>
        <v>#N/A</v>
      </c>
      <c r="P511" s="58" t="e">
        <f>VLOOKUP(D511,商品标准转化表!$B:$H,5,FALSE)</f>
        <v>#N/A</v>
      </c>
    </row>
    <row r="512" spans="10:16">
      <c r="J512" s="61" t="e">
        <f>VLOOKUP(D512,商品标准转化表!$B:$H,7,FALSE)</f>
        <v>#N/A</v>
      </c>
      <c r="O512" s="58" t="e">
        <f>VLOOKUP(D512,商品标准转化表!$B:$H,6,FALSE)</f>
        <v>#N/A</v>
      </c>
      <c r="P512" s="58" t="e">
        <f>VLOOKUP(D512,商品标准转化表!$B:$H,5,FALSE)</f>
        <v>#N/A</v>
      </c>
    </row>
    <row r="513" spans="10:16">
      <c r="J513" s="61" t="e">
        <f>VLOOKUP(D513,商品标准转化表!$B:$H,7,FALSE)</f>
        <v>#N/A</v>
      </c>
      <c r="O513" s="58" t="e">
        <f>VLOOKUP(D513,商品标准转化表!$B:$H,6,FALSE)</f>
        <v>#N/A</v>
      </c>
      <c r="P513" s="58" t="e">
        <f>VLOOKUP(D513,商品标准转化表!$B:$H,5,FALSE)</f>
        <v>#N/A</v>
      </c>
    </row>
    <row r="514" spans="10:16">
      <c r="J514" s="61" t="e">
        <f>VLOOKUP(D514,商品标准转化表!$B:$H,7,FALSE)</f>
        <v>#N/A</v>
      </c>
      <c r="O514" s="58" t="e">
        <f>VLOOKUP(D514,商品标准转化表!$B:$H,6,FALSE)</f>
        <v>#N/A</v>
      </c>
      <c r="P514" s="58" t="e">
        <f>VLOOKUP(D514,商品标准转化表!$B:$H,5,FALSE)</f>
        <v>#N/A</v>
      </c>
    </row>
    <row r="515" spans="10:16">
      <c r="J515" s="61" t="e">
        <f>VLOOKUP(D515,商品标准转化表!$B:$H,7,FALSE)</f>
        <v>#N/A</v>
      </c>
      <c r="O515" s="58" t="e">
        <f>VLOOKUP(D515,商品标准转化表!$B:$H,6,FALSE)</f>
        <v>#N/A</v>
      </c>
      <c r="P515" s="58" t="e">
        <f>VLOOKUP(D515,商品标准转化表!$B:$H,5,FALSE)</f>
        <v>#N/A</v>
      </c>
    </row>
    <row r="516" spans="10:16">
      <c r="J516" s="61" t="e">
        <f>VLOOKUP(D516,商品标准转化表!$B:$H,7,FALSE)</f>
        <v>#N/A</v>
      </c>
      <c r="O516" s="58" t="e">
        <f>VLOOKUP(D516,商品标准转化表!$B:$H,6,FALSE)</f>
        <v>#N/A</v>
      </c>
      <c r="P516" s="58" t="e">
        <f>VLOOKUP(D516,商品标准转化表!$B:$H,5,FALSE)</f>
        <v>#N/A</v>
      </c>
    </row>
    <row r="517" spans="10:16">
      <c r="J517" s="61" t="e">
        <f>VLOOKUP(D517,商品标准转化表!$B:$H,7,FALSE)</f>
        <v>#N/A</v>
      </c>
      <c r="O517" s="58" t="e">
        <f>VLOOKUP(D517,商品标准转化表!$B:$H,6,FALSE)</f>
        <v>#N/A</v>
      </c>
      <c r="P517" s="58" t="e">
        <f>VLOOKUP(D517,商品标准转化表!$B:$H,5,FALSE)</f>
        <v>#N/A</v>
      </c>
    </row>
    <row r="518" spans="10:16">
      <c r="J518" s="61" t="e">
        <f>VLOOKUP(D518,商品标准转化表!$B:$H,7,FALSE)</f>
        <v>#N/A</v>
      </c>
      <c r="O518" s="58" t="e">
        <f>VLOOKUP(D518,商品标准转化表!$B:$H,6,FALSE)</f>
        <v>#N/A</v>
      </c>
      <c r="P518" s="58" t="e">
        <f>VLOOKUP(D518,商品标准转化表!$B:$H,5,FALSE)</f>
        <v>#N/A</v>
      </c>
    </row>
    <row r="519" spans="10:16">
      <c r="J519" s="61" t="e">
        <f>VLOOKUP(D519,商品标准转化表!$B:$H,7,FALSE)</f>
        <v>#N/A</v>
      </c>
      <c r="O519" s="58" t="e">
        <f>VLOOKUP(D519,商品标准转化表!$B:$H,6,FALSE)</f>
        <v>#N/A</v>
      </c>
      <c r="P519" s="58" t="e">
        <f>VLOOKUP(D519,商品标准转化表!$B:$H,5,FALSE)</f>
        <v>#N/A</v>
      </c>
    </row>
    <row r="520" spans="10:16">
      <c r="J520" s="61" t="e">
        <f>VLOOKUP(D520,商品标准转化表!$B:$H,7,FALSE)</f>
        <v>#N/A</v>
      </c>
      <c r="O520" s="58" t="e">
        <f>VLOOKUP(D520,商品标准转化表!$B:$H,6,FALSE)</f>
        <v>#N/A</v>
      </c>
      <c r="P520" s="58" t="e">
        <f>VLOOKUP(D520,商品标准转化表!$B:$H,5,FALSE)</f>
        <v>#N/A</v>
      </c>
    </row>
    <row r="521" spans="10:16">
      <c r="J521" s="61" t="e">
        <f>VLOOKUP(D521,商品标准转化表!$B:$H,7,FALSE)</f>
        <v>#N/A</v>
      </c>
      <c r="O521" s="58" t="e">
        <f>VLOOKUP(D521,商品标准转化表!$B:$H,6,FALSE)</f>
        <v>#N/A</v>
      </c>
      <c r="P521" s="58" t="e">
        <f>VLOOKUP(D521,商品标准转化表!$B:$H,5,FALSE)</f>
        <v>#N/A</v>
      </c>
    </row>
    <row r="522" spans="10:16">
      <c r="J522" s="61" t="e">
        <f>VLOOKUP(D522,商品标准转化表!$B:$H,7,FALSE)</f>
        <v>#N/A</v>
      </c>
      <c r="O522" s="58" t="e">
        <f>VLOOKUP(D522,商品标准转化表!$B:$H,6,FALSE)</f>
        <v>#N/A</v>
      </c>
      <c r="P522" s="58" t="e">
        <f>VLOOKUP(D522,商品标准转化表!$B:$H,5,FALSE)</f>
        <v>#N/A</v>
      </c>
    </row>
    <row r="523" spans="10:16">
      <c r="J523" s="61" t="e">
        <f>VLOOKUP(D523,商品标准转化表!$B:$H,7,FALSE)</f>
        <v>#N/A</v>
      </c>
      <c r="O523" s="58" t="e">
        <f>VLOOKUP(D523,商品标准转化表!$B:$H,6,FALSE)</f>
        <v>#N/A</v>
      </c>
      <c r="P523" s="58" t="e">
        <f>VLOOKUP(D523,商品标准转化表!$B:$H,5,FALSE)</f>
        <v>#N/A</v>
      </c>
    </row>
    <row r="524" spans="10:16">
      <c r="J524" s="61" t="e">
        <f>VLOOKUP(D524,商品标准转化表!$B:$H,7,FALSE)</f>
        <v>#N/A</v>
      </c>
      <c r="O524" s="58" t="e">
        <f>VLOOKUP(D524,商品标准转化表!$B:$H,6,FALSE)</f>
        <v>#N/A</v>
      </c>
      <c r="P524" s="58" t="e">
        <f>VLOOKUP(D524,商品标准转化表!$B:$H,5,FALSE)</f>
        <v>#N/A</v>
      </c>
    </row>
    <row r="525" spans="10:16">
      <c r="J525" s="61" t="e">
        <f>VLOOKUP(D525,商品标准转化表!$B:$H,7,FALSE)</f>
        <v>#N/A</v>
      </c>
      <c r="O525" s="58" t="e">
        <f>VLOOKUP(D525,商品标准转化表!$B:$H,6,FALSE)</f>
        <v>#N/A</v>
      </c>
      <c r="P525" s="58" t="e">
        <f>VLOOKUP(D525,商品标准转化表!$B:$H,5,FALSE)</f>
        <v>#N/A</v>
      </c>
    </row>
    <row r="526" spans="10:16">
      <c r="J526" s="61" t="e">
        <f>VLOOKUP(D526,商品标准转化表!$B:$H,7,FALSE)</f>
        <v>#N/A</v>
      </c>
      <c r="O526" s="58" t="e">
        <f>VLOOKUP(D526,商品标准转化表!$B:$H,6,FALSE)</f>
        <v>#N/A</v>
      </c>
      <c r="P526" s="58" t="e">
        <f>VLOOKUP(D526,商品标准转化表!$B:$H,5,FALSE)</f>
        <v>#N/A</v>
      </c>
    </row>
    <row r="527" spans="10:16">
      <c r="J527" s="61" t="e">
        <f>VLOOKUP(D527,商品标准转化表!$B:$H,7,FALSE)</f>
        <v>#N/A</v>
      </c>
      <c r="O527" s="58" t="e">
        <f>VLOOKUP(D527,商品标准转化表!$B:$H,6,FALSE)</f>
        <v>#N/A</v>
      </c>
      <c r="P527" s="58" t="e">
        <f>VLOOKUP(D527,商品标准转化表!$B:$H,5,FALSE)</f>
        <v>#N/A</v>
      </c>
    </row>
    <row r="528" spans="10:16">
      <c r="J528" s="61" t="e">
        <f>VLOOKUP(D528,商品标准转化表!$B:$H,7,FALSE)</f>
        <v>#N/A</v>
      </c>
      <c r="O528" s="58" t="e">
        <f>VLOOKUP(D528,商品标准转化表!$B:$H,6,FALSE)</f>
        <v>#N/A</v>
      </c>
      <c r="P528" s="58" t="e">
        <f>VLOOKUP(D528,商品标准转化表!$B:$H,5,FALSE)</f>
        <v>#N/A</v>
      </c>
    </row>
    <row r="529" spans="10:16">
      <c r="J529" s="61" t="e">
        <f>VLOOKUP(D529,商品标准转化表!$B:$H,7,FALSE)</f>
        <v>#N/A</v>
      </c>
      <c r="O529" s="58" t="e">
        <f>VLOOKUP(D529,商品标准转化表!$B:$H,6,FALSE)</f>
        <v>#N/A</v>
      </c>
      <c r="P529" s="58" t="e">
        <f>VLOOKUP(D529,商品标准转化表!$B:$H,5,FALSE)</f>
        <v>#N/A</v>
      </c>
    </row>
    <row r="530" spans="10:16">
      <c r="J530" s="61" t="e">
        <f>VLOOKUP(D530,商品标准转化表!$B:$H,7,FALSE)</f>
        <v>#N/A</v>
      </c>
      <c r="O530" s="58" t="e">
        <f>VLOOKUP(D530,商品标准转化表!$B:$H,6,FALSE)</f>
        <v>#N/A</v>
      </c>
      <c r="P530" s="58" t="e">
        <f>VLOOKUP(D530,商品标准转化表!$B:$H,5,FALSE)</f>
        <v>#N/A</v>
      </c>
    </row>
    <row r="531" spans="10:16">
      <c r="J531" s="61" t="e">
        <f>VLOOKUP(D531,商品标准转化表!$B:$H,7,FALSE)</f>
        <v>#N/A</v>
      </c>
      <c r="O531" s="58" t="e">
        <f>VLOOKUP(D531,商品标准转化表!$B:$H,6,FALSE)</f>
        <v>#N/A</v>
      </c>
      <c r="P531" s="58" t="e">
        <f>VLOOKUP(D531,商品标准转化表!$B:$H,5,FALSE)</f>
        <v>#N/A</v>
      </c>
    </row>
    <row r="532" spans="10:16">
      <c r="J532" s="61" t="e">
        <f>VLOOKUP(D532,商品标准转化表!$B:$H,7,FALSE)</f>
        <v>#N/A</v>
      </c>
      <c r="O532" s="58" t="e">
        <f>VLOOKUP(D532,商品标准转化表!$B:$H,6,FALSE)</f>
        <v>#N/A</v>
      </c>
      <c r="P532" s="58" t="e">
        <f>VLOOKUP(D532,商品标准转化表!$B:$H,5,FALSE)</f>
        <v>#N/A</v>
      </c>
    </row>
    <row r="533" spans="10:16">
      <c r="J533" s="61" t="e">
        <f>VLOOKUP(D533,商品标准转化表!$B:$H,7,FALSE)</f>
        <v>#N/A</v>
      </c>
      <c r="O533" s="58" t="e">
        <f>VLOOKUP(D533,商品标准转化表!$B:$H,6,FALSE)</f>
        <v>#N/A</v>
      </c>
      <c r="P533" s="58" t="e">
        <f>VLOOKUP(D533,商品标准转化表!$B:$H,5,FALSE)</f>
        <v>#N/A</v>
      </c>
    </row>
    <row r="534" spans="10:16">
      <c r="J534" s="61" t="e">
        <f>VLOOKUP(D534,商品标准转化表!$B:$H,7,FALSE)</f>
        <v>#N/A</v>
      </c>
      <c r="O534" s="58" t="e">
        <f>VLOOKUP(D534,商品标准转化表!$B:$H,6,FALSE)</f>
        <v>#N/A</v>
      </c>
      <c r="P534" s="58" t="e">
        <f>VLOOKUP(D534,商品标准转化表!$B:$H,5,FALSE)</f>
        <v>#N/A</v>
      </c>
    </row>
    <row r="535" spans="10:16">
      <c r="J535" s="61" t="e">
        <f>VLOOKUP(D535,商品标准转化表!$B:$H,7,FALSE)</f>
        <v>#N/A</v>
      </c>
      <c r="O535" s="58" t="e">
        <f>VLOOKUP(D535,商品标准转化表!$B:$H,6,FALSE)</f>
        <v>#N/A</v>
      </c>
      <c r="P535" s="58" t="e">
        <f>VLOOKUP(D535,商品标准转化表!$B:$H,5,FALSE)</f>
        <v>#N/A</v>
      </c>
    </row>
    <row r="536" spans="10:16">
      <c r="J536" s="61" t="e">
        <f>VLOOKUP(D536,商品标准转化表!$B:$H,7,FALSE)</f>
        <v>#N/A</v>
      </c>
      <c r="O536" s="58" t="e">
        <f>VLOOKUP(D536,商品标准转化表!$B:$H,6,FALSE)</f>
        <v>#N/A</v>
      </c>
      <c r="P536" s="58" t="e">
        <f>VLOOKUP(D536,商品标准转化表!$B:$H,5,FALSE)</f>
        <v>#N/A</v>
      </c>
    </row>
    <row r="537" spans="10:16">
      <c r="J537" s="61" t="e">
        <f>VLOOKUP(D537,商品标准转化表!$B:$H,7,FALSE)</f>
        <v>#N/A</v>
      </c>
      <c r="O537" s="58" t="e">
        <f>VLOOKUP(D537,商品标准转化表!$B:$H,6,FALSE)</f>
        <v>#N/A</v>
      </c>
      <c r="P537" s="58" t="e">
        <f>VLOOKUP(D537,商品标准转化表!$B:$H,5,FALSE)</f>
        <v>#N/A</v>
      </c>
    </row>
    <row r="538" spans="10:16">
      <c r="J538" s="61" t="e">
        <f>VLOOKUP(D538,商品标准转化表!$B:$H,7,FALSE)</f>
        <v>#N/A</v>
      </c>
      <c r="O538" s="58" t="e">
        <f>VLOOKUP(D538,商品标准转化表!$B:$H,6,FALSE)</f>
        <v>#N/A</v>
      </c>
      <c r="P538" s="58" t="e">
        <f>VLOOKUP(D538,商品标准转化表!$B:$H,5,FALSE)</f>
        <v>#N/A</v>
      </c>
    </row>
    <row r="539" spans="10:16">
      <c r="J539" s="61" t="e">
        <f>VLOOKUP(D539,商品标准转化表!$B:$H,7,FALSE)</f>
        <v>#N/A</v>
      </c>
      <c r="O539" s="58" t="e">
        <f>VLOOKUP(D539,商品标准转化表!$B:$H,6,FALSE)</f>
        <v>#N/A</v>
      </c>
      <c r="P539" s="58" t="e">
        <f>VLOOKUP(D539,商品标准转化表!$B:$H,5,FALSE)</f>
        <v>#N/A</v>
      </c>
    </row>
    <row r="540" spans="10:16">
      <c r="J540" s="61" t="e">
        <f>VLOOKUP(D540,商品标准转化表!$B:$H,7,FALSE)</f>
        <v>#N/A</v>
      </c>
      <c r="O540" s="58" t="e">
        <f>VLOOKUP(D540,商品标准转化表!$B:$H,6,FALSE)</f>
        <v>#N/A</v>
      </c>
      <c r="P540" s="58" t="e">
        <f>VLOOKUP(D540,商品标准转化表!$B:$H,5,FALSE)</f>
        <v>#N/A</v>
      </c>
    </row>
    <row r="541" spans="10:16">
      <c r="J541" s="61" t="e">
        <f>VLOOKUP(D541,商品标准转化表!$B:$H,7,FALSE)</f>
        <v>#N/A</v>
      </c>
      <c r="O541" s="58" t="e">
        <f>VLOOKUP(D541,商品标准转化表!$B:$H,6,FALSE)</f>
        <v>#N/A</v>
      </c>
      <c r="P541" s="58" t="e">
        <f>VLOOKUP(D541,商品标准转化表!$B:$H,5,FALSE)</f>
        <v>#N/A</v>
      </c>
    </row>
    <row r="542" spans="10:16">
      <c r="J542" s="61" t="e">
        <f>VLOOKUP(D542,商品标准转化表!$B:$H,7,FALSE)</f>
        <v>#N/A</v>
      </c>
      <c r="O542" s="58" t="e">
        <f>VLOOKUP(D542,商品标准转化表!$B:$H,6,FALSE)</f>
        <v>#N/A</v>
      </c>
      <c r="P542" s="58" t="e">
        <f>VLOOKUP(D542,商品标准转化表!$B:$H,5,FALSE)</f>
        <v>#N/A</v>
      </c>
    </row>
    <row r="543" spans="10:16">
      <c r="J543" s="61" t="e">
        <f>VLOOKUP(D543,商品标准转化表!$B:$H,7,FALSE)</f>
        <v>#N/A</v>
      </c>
      <c r="O543" s="58" t="e">
        <f>VLOOKUP(D543,商品标准转化表!$B:$H,6,FALSE)</f>
        <v>#N/A</v>
      </c>
      <c r="P543" s="58" t="e">
        <f>VLOOKUP(D543,商品标准转化表!$B:$H,5,FALSE)</f>
        <v>#N/A</v>
      </c>
    </row>
    <row r="544" spans="10:16">
      <c r="J544" s="61" t="e">
        <f>VLOOKUP(D544,商品标准转化表!$B:$H,7,FALSE)</f>
        <v>#N/A</v>
      </c>
      <c r="O544" s="58" t="e">
        <f>VLOOKUP(D544,商品标准转化表!$B:$H,6,FALSE)</f>
        <v>#N/A</v>
      </c>
      <c r="P544" s="58" t="e">
        <f>VLOOKUP(D544,商品标准转化表!$B:$H,5,FALSE)</f>
        <v>#N/A</v>
      </c>
    </row>
    <row r="545" spans="10:16">
      <c r="J545" s="61" t="e">
        <f>VLOOKUP(D545,商品标准转化表!$B:$H,7,FALSE)</f>
        <v>#N/A</v>
      </c>
      <c r="O545" s="58" t="e">
        <f>VLOOKUP(D545,商品标准转化表!$B:$H,6,FALSE)</f>
        <v>#N/A</v>
      </c>
      <c r="P545" s="58" t="e">
        <f>VLOOKUP(D545,商品标准转化表!$B:$H,5,FALSE)</f>
        <v>#N/A</v>
      </c>
    </row>
    <row r="546" spans="10:16">
      <c r="J546" s="61" t="e">
        <f>VLOOKUP(D546,商品标准转化表!$B:$H,7,FALSE)</f>
        <v>#N/A</v>
      </c>
      <c r="O546" s="58" t="e">
        <f>VLOOKUP(D546,商品标准转化表!$B:$H,6,FALSE)</f>
        <v>#N/A</v>
      </c>
      <c r="P546" s="58" t="e">
        <f>VLOOKUP(D546,商品标准转化表!$B:$H,5,FALSE)</f>
        <v>#N/A</v>
      </c>
    </row>
    <row r="547" spans="10:16">
      <c r="J547" s="61" t="e">
        <f>VLOOKUP(D547,商品标准转化表!$B:$H,7,FALSE)</f>
        <v>#N/A</v>
      </c>
      <c r="O547" s="58" t="e">
        <f>VLOOKUP(D547,商品标准转化表!$B:$H,6,FALSE)</f>
        <v>#N/A</v>
      </c>
      <c r="P547" s="58" t="e">
        <f>VLOOKUP(D547,商品标准转化表!$B:$H,5,FALSE)</f>
        <v>#N/A</v>
      </c>
    </row>
    <row r="548" spans="10:16">
      <c r="J548" s="61" t="e">
        <f>VLOOKUP(D548,商品标准转化表!$B:$H,7,FALSE)</f>
        <v>#N/A</v>
      </c>
      <c r="O548" s="58" t="e">
        <f>VLOOKUP(D548,商品标准转化表!$B:$H,6,FALSE)</f>
        <v>#N/A</v>
      </c>
      <c r="P548" s="58" t="e">
        <f>VLOOKUP(D548,商品标准转化表!$B:$H,5,FALSE)</f>
        <v>#N/A</v>
      </c>
    </row>
    <row r="549" spans="10:16">
      <c r="J549" s="61" t="e">
        <f>VLOOKUP(D549,商品标准转化表!$B:$H,7,FALSE)</f>
        <v>#N/A</v>
      </c>
      <c r="O549" s="58" t="e">
        <f>VLOOKUP(D549,商品标准转化表!$B:$H,6,FALSE)</f>
        <v>#N/A</v>
      </c>
      <c r="P549" s="58" t="e">
        <f>VLOOKUP(D549,商品标准转化表!$B:$H,5,FALSE)</f>
        <v>#N/A</v>
      </c>
    </row>
    <row r="550" spans="10:16">
      <c r="J550" s="61" t="e">
        <f>VLOOKUP(D550,商品标准转化表!$B:$H,7,FALSE)</f>
        <v>#N/A</v>
      </c>
      <c r="O550" s="58" t="e">
        <f>VLOOKUP(D550,商品标准转化表!$B:$H,6,FALSE)</f>
        <v>#N/A</v>
      </c>
      <c r="P550" s="58" t="e">
        <f>VLOOKUP(D550,商品标准转化表!$B:$H,5,FALSE)</f>
        <v>#N/A</v>
      </c>
    </row>
    <row r="551" spans="10:16">
      <c r="J551" s="61" t="e">
        <f>VLOOKUP(D551,商品标准转化表!$B:$H,7,FALSE)</f>
        <v>#N/A</v>
      </c>
      <c r="O551" s="58" t="e">
        <f>VLOOKUP(D551,商品标准转化表!$B:$H,6,FALSE)</f>
        <v>#N/A</v>
      </c>
      <c r="P551" s="58" t="e">
        <f>VLOOKUP(D551,商品标准转化表!$B:$H,5,FALSE)</f>
        <v>#N/A</v>
      </c>
    </row>
    <row r="552" spans="10:16">
      <c r="J552" s="61" t="e">
        <f>VLOOKUP(D552,商品标准转化表!$B:$H,7,FALSE)</f>
        <v>#N/A</v>
      </c>
      <c r="O552" s="58" t="e">
        <f>VLOOKUP(D552,商品标准转化表!$B:$H,6,FALSE)</f>
        <v>#N/A</v>
      </c>
      <c r="P552" s="58" t="e">
        <f>VLOOKUP(D552,商品标准转化表!$B:$H,5,FALSE)</f>
        <v>#N/A</v>
      </c>
    </row>
    <row r="553" spans="10:16">
      <c r="J553" s="61" t="e">
        <f>VLOOKUP(D553,商品标准转化表!$B:$H,7,FALSE)</f>
        <v>#N/A</v>
      </c>
      <c r="O553" s="58" t="e">
        <f>VLOOKUP(D553,商品标准转化表!$B:$H,6,FALSE)</f>
        <v>#N/A</v>
      </c>
      <c r="P553" s="58" t="e">
        <f>VLOOKUP(D553,商品标准转化表!$B:$H,5,FALSE)</f>
        <v>#N/A</v>
      </c>
    </row>
    <row r="554" spans="10:16">
      <c r="J554" s="61" t="e">
        <f>VLOOKUP(D554,商品标准转化表!$B:$H,7,FALSE)</f>
        <v>#N/A</v>
      </c>
      <c r="O554" s="58" t="e">
        <f>VLOOKUP(D554,商品标准转化表!$B:$H,6,FALSE)</f>
        <v>#N/A</v>
      </c>
      <c r="P554" s="58" t="e">
        <f>VLOOKUP(D554,商品标准转化表!$B:$H,5,FALSE)</f>
        <v>#N/A</v>
      </c>
    </row>
    <row r="555" spans="10:16">
      <c r="J555" s="61" t="e">
        <f>VLOOKUP(D555,商品标准转化表!$B:$H,7,FALSE)</f>
        <v>#N/A</v>
      </c>
      <c r="O555" s="58" t="e">
        <f>VLOOKUP(D555,商品标准转化表!$B:$H,6,FALSE)</f>
        <v>#N/A</v>
      </c>
      <c r="P555" s="58" t="e">
        <f>VLOOKUP(D555,商品标准转化表!$B:$H,5,FALSE)</f>
        <v>#N/A</v>
      </c>
    </row>
    <row r="556" spans="10:16">
      <c r="J556" s="61" t="e">
        <f>VLOOKUP(D556,商品标准转化表!$B:$H,7,FALSE)</f>
        <v>#N/A</v>
      </c>
      <c r="O556" s="58" t="e">
        <f>VLOOKUP(D556,商品标准转化表!$B:$H,6,FALSE)</f>
        <v>#N/A</v>
      </c>
      <c r="P556" s="58" t="e">
        <f>VLOOKUP(D556,商品标准转化表!$B:$H,5,FALSE)</f>
        <v>#N/A</v>
      </c>
    </row>
    <row r="557" spans="10:16">
      <c r="J557" s="61" t="e">
        <f>VLOOKUP(D557,商品标准转化表!$B:$H,7,FALSE)</f>
        <v>#N/A</v>
      </c>
      <c r="O557" s="58" t="e">
        <f>VLOOKUP(D557,商品标准转化表!$B:$H,6,FALSE)</f>
        <v>#N/A</v>
      </c>
      <c r="P557" s="58" t="e">
        <f>VLOOKUP(D557,商品标准转化表!$B:$H,5,FALSE)</f>
        <v>#N/A</v>
      </c>
    </row>
    <row r="558" spans="10:16">
      <c r="J558" s="61" t="e">
        <f>VLOOKUP(D558,商品标准转化表!$B:$H,7,FALSE)</f>
        <v>#N/A</v>
      </c>
      <c r="O558" s="58" t="e">
        <f>VLOOKUP(D558,商品标准转化表!$B:$H,6,FALSE)</f>
        <v>#N/A</v>
      </c>
      <c r="P558" s="58" t="e">
        <f>VLOOKUP(D558,商品标准转化表!$B:$H,5,FALSE)</f>
        <v>#N/A</v>
      </c>
    </row>
    <row r="559" spans="10:16">
      <c r="J559" s="61" t="e">
        <f>VLOOKUP(D559,商品标准转化表!$B:$H,7,FALSE)</f>
        <v>#N/A</v>
      </c>
      <c r="O559" s="58" t="e">
        <f>VLOOKUP(D559,商品标准转化表!$B:$H,6,FALSE)</f>
        <v>#N/A</v>
      </c>
      <c r="P559" s="58" t="e">
        <f>VLOOKUP(D559,商品标准转化表!$B:$H,5,FALSE)</f>
        <v>#N/A</v>
      </c>
    </row>
    <row r="560" spans="10:16">
      <c r="J560" s="61" t="e">
        <f>VLOOKUP(D560,商品标准转化表!$B:$H,7,FALSE)</f>
        <v>#N/A</v>
      </c>
      <c r="O560" s="58" t="e">
        <f>VLOOKUP(D560,商品标准转化表!$B:$H,6,FALSE)</f>
        <v>#N/A</v>
      </c>
      <c r="P560" s="58" t="e">
        <f>VLOOKUP(D560,商品标准转化表!$B:$H,5,FALSE)</f>
        <v>#N/A</v>
      </c>
    </row>
    <row r="561" spans="10:16">
      <c r="J561" s="61" t="e">
        <f>VLOOKUP(D561,商品标准转化表!$B:$H,7,FALSE)</f>
        <v>#N/A</v>
      </c>
      <c r="O561" s="58" t="e">
        <f>VLOOKUP(D561,商品标准转化表!$B:$H,6,FALSE)</f>
        <v>#N/A</v>
      </c>
      <c r="P561" s="58" t="e">
        <f>VLOOKUP(D561,商品标准转化表!$B:$H,5,FALSE)</f>
        <v>#N/A</v>
      </c>
    </row>
    <row r="562" spans="10:16">
      <c r="J562" s="61" t="e">
        <f>VLOOKUP(D562,商品标准转化表!$B:$H,7,FALSE)</f>
        <v>#N/A</v>
      </c>
      <c r="O562" s="58" t="e">
        <f>VLOOKUP(D562,商品标准转化表!$B:$H,6,FALSE)</f>
        <v>#N/A</v>
      </c>
      <c r="P562" s="58" t="e">
        <f>VLOOKUP(D562,商品标准转化表!$B:$H,5,FALSE)</f>
        <v>#N/A</v>
      </c>
    </row>
    <row r="563" spans="10:16">
      <c r="J563" s="61" t="e">
        <f>VLOOKUP(D563,商品标准转化表!$B:$H,7,FALSE)</f>
        <v>#N/A</v>
      </c>
      <c r="O563" s="58" t="e">
        <f>VLOOKUP(D563,商品标准转化表!$B:$H,6,FALSE)</f>
        <v>#N/A</v>
      </c>
      <c r="P563" s="58" t="e">
        <f>VLOOKUP(D563,商品标准转化表!$B:$H,5,FALSE)</f>
        <v>#N/A</v>
      </c>
    </row>
    <row r="564" spans="10:16">
      <c r="J564" s="61" t="e">
        <f>VLOOKUP(D564,商品标准转化表!$B:$H,7,FALSE)</f>
        <v>#N/A</v>
      </c>
      <c r="O564" s="58" t="e">
        <f>VLOOKUP(D564,商品标准转化表!$B:$H,6,FALSE)</f>
        <v>#N/A</v>
      </c>
      <c r="P564" s="58" t="e">
        <f>VLOOKUP(D564,商品标准转化表!$B:$H,5,FALSE)</f>
        <v>#N/A</v>
      </c>
    </row>
    <row r="565" spans="10:16">
      <c r="J565" s="61" t="e">
        <f>VLOOKUP(D565,商品标准转化表!$B:$H,7,FALSE)</f>
        <v>#N/A</v>
      </c>
      <c r="O565" s="58" t="e">
        <f>VLOOKUP(D565,商品标准转化表!$B:$H,6,FALSE)</f>
        <v>#N/A</v>
      </c>
      <c r="P565" s="58" t="e">
        <f>VLOOKUP(D565,商品标准转化表!$B:$H,5,FALSE)</f>
        <v>#N/A</v>
      </c>
    </row>
    <row r="566" spans="10:16">
      <c r="J566" s="61" t="e">
        <f>VLOOKUP(D566,商品标准转化表!$B:$H,7,FALSE)</f>
        <v>#N/A</v>
      </c>
      <c r="O566" s="58" t="e">
        <f>VLOOKUP(D566,商品标准转化表!$B:$H,6,FALSE)</f>
        <v>#N/A</v>
      </c>
      <c r="P566" s="58" t="e">
        <f>VLOOKUP(D566,商品标准转化表!$B:$H,5,FALSE)</f>
        <v>#N/A</v>
      </c>
    </row>
    <row r="567" spans="10:16">
      <c r="J567" s="61" t="e">
        <f>VLOOKUP(D567,商品标准转化表!$B:$H,7,FALSE)</f>
        <v>#N/A</v>
      </c>
      <c r="O567" s="58" t="e">
        <f>VLOOKUP(D567,商品标准转化表!$B:$H,6,FALSE)</f>
        <v>#N/A</v>
      </c>
      <c r="P567" s="58" t="e">
        <f>VLOOKUP(D567,商品标准转化表!$B:$H,5,FALSE)</f>
        <v>#N/A</v>
      </c>
    </row>
    <row r="568" spans="10:16">
      <c r="J568" s="61" t="e">
        <f>VLOOKUP(D568,商品标准转化表!$B:$H,7,FALSE)</f>
        <v>#N/A</v>
      </c>
      <c r="O568" s="58" t="e">
        <f>VLOOKUP(D568,商品标准转化表!$B:$H,6,FALSE)</f>
        <v>#N/A</v>
      </c>
      <c r="P568" s="58" t="e">
        <f>VLOOKUP(D568,商品标准转化表!$B:$H,5,FALSE)</f>
        <v>#N/A</v>
      </c>
    </row>
    <row r="569" spans="10:16">
      <c r="J569" s="61" t="e">
        <f>VLOOKUP(D569,商品标准转化表!$B:$H,7,FALSE)</f>
        <v>#N/A</v>
      </c>
      <c r="O569" s="58" t="e">
        <f>VLOOKUP(D569,商品标准转化表!$B:$H,6,FALSE)</f>
        <v>#N/A</v>
      </c>
      <c r="P569" s="58" t="e">
        <f>VLOOKUP(D569,商品标准转化表!$B:$H,5,FALSE)</f>
        <v>#N/A</v>
      </c>
    </row>
    <row r="570" spans="10:16">
      <c r="J570" s="61" t="e">
        <f>VLOOKUP(D570,商品标准转化表!$B:$H,7,FALSE)</f>
        <v>#N/A</v>
      </c>
      <c r="O570" s="58" t="e">
        <f>VLOOKUP(D570,商品标准转化表!$B:$H,6,FALSE)</f>
        <v>#N/A</v>
      </c>
      <c r="P570" s="58" t="e">
        <f>VLOOKUP(D570,商品标准转化表!$B:$H,5,FALSE)</f>
        <v>#N/A</v>
      </c>
    </row>
    <row r="571" spans="10:16">
      <c r="J571" s="61" t="e">
        <f>VLOOKUP(D571,商品标准转化表!$B:$H,7,FALSE)</f>
        <v>#N/A</v>
      </c>
      <c r="O571" s="58" t="e">
        <f>VLOOKUP(D571,商品标准转化表!$B:$H,6,FALSE)</f>
        <v>#N/A</v>
      </c>
      <c r="P571" s="58" t="e">
        <f>VLOOKUP(D571,商品标准转化表!$B:$H,5,FALSE)</f>
        <v>#N/A</v>
      </c>
    </row>
    <row r="572" spans="10:16">
      <c r="J572" s="61" t="e">
        <f>VLOOKUP(D572,商品标准转化表!$B:$H,7,FALSE)</f>
        <v>#N/A</v>
      </c>
      <c r="O572" s="58" t="e">
        <f>VLOOKUP(D572,商品标准转化表!$B:$H,6,FALSE)</f>
        <v>#N/A</v>
      </c>
      <c r="P572" s="58" t="e">
        <f>VLOOKUP(D572,商品标准转化表!$B:$H,5,FALSE)</f>
        <v>#N/A</v>
      </c>
    </row>
    <row r="573" spans="10:16">
      <c r="J573" s="61" t="e">
        <f>VLOOKUP(D573,商品标准转化表!$B:$H,7,FALSE)</f>
        <v>#N/A</v>
      </c>
      <c r="O573" s="58" t="e">
        <f>VLOOKUP(D573,商品标准转化表!$B:$H,6,FALSE)</f>
        <v>#N/A</v>
      </c>
      <c r="P573" s="58" t="e">
        <f>VLOOKUP(D573,商品标准转化表!$B:$H,5,FALSE)</f>
        <v>#N/A</v>
      </c>
    </row>
    <row r="574" spans="10:16">
      <c r="J574" s="61" t="e">
        <f>VLOOKUP(D574,商品标准转化表!$B:$H,7,FALSE)</f>
        <v>#N/A</v>
      </c>
      <c r="O574" s="58" t="e">
        <f>VLOOKUP(D574,商品标准转化表!$B:$H,6,FALSE)</f>
        <v>#N/A</v>
      </c>
      <c r="P574" s="58" t="e">
        <f>VLOOKUP(D574,商品标准转化表!$B:$H,5,FALSE)</f>
        <v>#N/A</v>
      </c>
    </row>
    <row r="575" spans="10:16">
      <c r="J575" s="61" t="e">
        <f>VLOOKUP(D575,商品标准转化表!$B:$H,7,FALSE)</f>
        <v>#N/A</v>
      </c>
      <c r="O575" s="58" t="e">
        <f>VLOOKUP(D575,商品标准转化表!$B:$H,6,FALSE)</f>
        <v>#N/A</v>
      </c>
      <c r="P575" s="58" t="e">
        <f>VLOOKUP(D575,商品标准转化表!$B:$H,5,FALSE)</f>
        <v>#N/A</v>
      </c>
    </row>
    <row r="576" spans="10:16">
      <c r="J576" s="61" t="e">
        <f>VLOOKUP(D576,商品标准转化表!$B:$H,7,FALSE)</f>
        <v>#N/A</v>
      </c>
      <c r="O576" s="58" t="e">
        <f>VLOOKUP(D576,商品标准转化表!$B:$H,6,FALSE)</f>
        <v>#N/A</v>
      </c>
      <c r="P576" s="58" t="e">
        <f>VLOOKUP(D576,商品标准转化表!$B:$H,5,FALSE)</f>
        <v>#N/A</v>
      </c>
    </row>
    <row r="577" spans="10:16">
      <c r="J577" s="61" t="e">
        <f>VLOOKUP(D577,商品标准转化表!$B:$H,7,FALSE)</f>
        <v>#N/A</v>
      </c>
      <c r="O577" s="58" t="e">
        <f>VLOOKUP(D577,商品标准转化表!$B:$H,6,FALSE)</f>
        <v>#N/A</v>
      </c>
      <c r="P577" s="58" t="e">
        <f>VLOOKUP(D577,商品标准转化表!$B:$H,5,FALSE)</f>
        <v>#N/A</v>
      </c>
    </row>
    <row r="578" spans="10:16">
      <c r="J578" s="61" t="e">
        <f>VLOOKUP(D578,商品标准转化表!$B:$H,7,FALSE)</f>
        <v>#N/A</v>
      </c>
      <c r="O578" s="58" t="e">
        <f>VLOOKUP(D578,商品标准转化表!$B:$H,6,FALSE)</f>
        <v>#N/A</v>
      </c>
      <c r="P578" s="58" t="e">
        <f>VLOOKUP(D578,商品标准转化表!$B:$H,5,FALSE)</f>
        <v>#N/A</v>
      </c>
    </row>
    <row r="579" spans="10:16">
      <c r="J579" s="61" t="e">
        <f>VLOOKUP(D579,商品标准转化表!$B:$H,7,FALSE)</f>
        <v>#N/A</v>
      </c>
      <c r="O579" s="58" t="e">
        <f>VLOOKUP(D579,商品标准转化表!$B:$H,6,FALSE)</f>
        <v>#N/A</v>
      </c>
      <c r="P579" s="58" t="e">
        <f>VLOOKUP(D579,商品标准转化表!$B:$H,5,FALSE)</f>
        <v>#N/A</v>
      </c>
    </row>
    <row r="580" spans="10:16">
      <c r="J580" s="61" t="e">
        <f>VLOOKUP(D580,商品标准转化表!$B:$H,7,FALSE)</f>
        <v>#N/A</v>
      </c>
      <c r="O580" s="58" t="e">
        <f>VLOOKUP(D580,商品标准转化表!$B:$H,6,FALSE)</f>
        <v>#N/A</v>
      </c>
      <c r="P580" s="58" t="e">
        <f>VLOOKUP(D580,商品标准转化表!$B:$H,5,FALSE)</f>
        <v>#N/A</v>
      </c>
    </row>
    <row r="581" spans="10:16">
      <c r="J581" s="61" t="e">
        <f>VLOOKUP(D581,商品标准转化表!$B:$H,7,FALSE)</f>
        <v>#N/A</v>
      </c>
      <c r="O581" s="58" t="e">
        <f>VLOOKUP(D581,商品标准转化表!$B:$H,6,FALSE)</f>
        <v>#N/A</v>
      </c>
      <c r="P581" s="58" t="e">
        <f>VLOOKUP(D581,商品标准转化表!$B:$H,5,FALSE)</f>
        <v>#N/A</v>
      </c>
    </row>
    <row r="582" spans="10:16">
      <c r="J582" s="61" t="e">
        <f>VLOOKUP(D582,商品标准转化表!$B:$H,7,FALSE)</f>
        <v>#N/A</v>
      </c>
      <c r="O582" s="58" t="e">
        <f>VLOOKUP(D582,商品标准转化表!$B:$H,6,FALSE)</f>
        <v>#N/A</v>
      </c>
      <c r="P582" s="58" t="e">
        <f>VLOOKUP(D582,商品标准转化表!$B:$H,5,FALSE)</f>
        <v>#N/A</v>
      </c>
    </row>
    <row r="583" spans="10:16">
      <c r="J583" s="61" t="e">
        <f>VLOOKUP(D583,商品标准转化表!$B:$H,7,FALSE)</f>
        <v>#N/A</v>
      </c>
      <c r="O583" s="58" t="e">
        <f>VLOOKUP(D583,商品标准转化表!$B:$H,6,FALSE)</f>
        <v>#N/A</v>
      </c>
      <c r="P583" s="58" t="e">
        <f>VLOOKUP(D583,商品标准转化表!$B:$H,5,FALSE)</f>
        <v>#N/A</v>
      </c>
    </row>
    <row r="584" spans="10:16">
      <c r="J584" s="61" t="e">
        <f>VLOOKUP(D584,商品标准转化表!$B:$H,7,FALSE)</f>
        <v>#N/A</v>
      </c>
      <c r="O584" s="58" t="e">
        <f>VLOOKUP(D584,商品标准转化表!$B:$H,6,FALSE)</f>
        <v>#N/A</v>
      </c>
      <c r="P584" s="58" t="e">
        <f>VLOOKUP(D584,商品标准转化表!$B:$H,5,FALSE)</f>
        <v>#N/A</v>
      </c>
    </row>
    <row r="585" spans="10:16">
      <c r="J585" s="61" t="e">
        <f>VLOOKUP(D585,商品标准转化表!$B:$H,7,FALSE)</f>
        <v>#N/A</v>
      </c>
      <c r="O585" s="58" t="e">
        <f>VLOOKUP(D585,商品标准转化表!$B:$H,6,FALSE)</f>
        <v>#N/A</v>
      </c>
      <c r="P585" s="58" t="e">
        <f>VLOOKUP(D585,商品标准转化表!$B:$H,5,FALSE)</f>
        <v>#N/A</v>
      </c>
    </row>
    <row r="586" spans="10:16">
      <c r="J586" s="61" t="e">
        <f>VLOOKUP(D586,商品标准转化表!$B:$H,7,FALSE)</f>
        <v>#N/A</v>
      </c>
      <c r="O586" s="58" t="e">
        <f>VLOOKUP(D586,商品标准转化表!$B:$H,6,FALSE)</f>
        <v>#N/A</v>
      </c>
      <c r="P586" s="58" t="e">
        <f>VLOOKUP(D586,商品标准转化表!$B:$H,5,FALSE)</f>
        <v>#N/A</v>
      </c>
    </row>
    <row r="587" spans="10:16">
      <c r="J587" s="61" t="e">
        <f>VLOOKUP(D587,商品标准转化表!$B:$H,7,FALSE)</f>
        <v>#N/A</v>
      </c>
      <c r="O587" s="58" t="e">
        <f>VLOOKUP(D587,商品标准转化表!$B:$H,6,FALSE)</f>
        <v>#N/A</v>
      </c>
      <c r="P587" s="58" t="e">
        <f>VLOOKUP(D587,商品标准转化表!$B:$H,5,FALSE)</f>
        <v>#N/A</v>
      </c>
    </row>
    <row r="588" spans="10:16">
      <c r="J588" s="61" t="e">
        <f>VLOOKUP(D588,商品标准转化表!$B:$H,7,FALSE)</f>
        <v>#N/A</v>
      </c>
      <c r="O588" s="58" t="e">
        <f>VLOOKUP(D588,商品标准转化表!$B:$H,6,FALSE)</f>
        <v>#N/A</v>
      </c>
      <c r="P588" s="58" t="e">
        <f>VLOOKUP(D588,商品标准转化表!$B:$H,5,FALSE)</f>
        <v>#N/A</v>
      </c>
    </row>
    <row r="589" spans="10:16">
      <c r="J589" s="61" t="e">
        <f>VLOOKUP(D589,商品标准转化表!$B:$H,7,FALSE)</f>
        <v>#N/A</v>
      </c>
      <c r="O589" s="58" t="e">
        <f>VLOOKUP(D589,商品标准转化表!$B:$H,6,FALSE)</f>
        <v>#N/A</v>
      </c>
      <c r="P589" s="58" t="e">
        <f>VLOOKUP(D589,商品标准转化表!$B:$H,5,FALSE)</f>
        <v>#N/A</v>
      </c>
    </row>
    <row r="590" spans="10:16">
      <c r="J590" s="61" t="e">
        <f>VLOOKUP(D590,商品标准转化表!$B:$H,7,FALSE)</f>
        <v>#N/A</v>
      </c>
      <c r="O590" s="58" t="e">
        <f>VLOOKUP(D590,商品标准转化表!$B:$H,6,FALSE)</f>
        <v>#N/A</v>
      </c>
      <c r="P590" s="58" t="e">
        <f>VLOOKUP(D590,商品标准转化表!$B:$H,5,FALSE)</f>
        <v>#N/A</v>
      </c>
    </row>
    <row r="591" spans="10:16">
      <c r="J591" s="61" t="e">
        <f>VLOOKUP(D591,商品标准转化表!$B:$H,7,FALSE)</f>
        <v>#N/A</v>
      </c>
      <c r="O591" s="58" t="e">
        <f>VLOOKUP(D591,商品标准转化表!$B:$H,6,FALSE)</f>
        <v>#N/A</v>
      </c>
      <c r="P591" s="58" t="e">
        <f>VLOOKUP(D591,商品标准转化表!$B:$H,5,FALSE)</f>
        <v>#N/A</v>
      </c>
    </row>
    <row r="592" spans="10:16">
      <c r="J592" s="61" t="e">
        <f>VLOOKUP(D592,商品标准转化表!$B:$H,7,FALSE)</f>
        <v>#N/A</v>
      </c>
      <c r="O592" s="58" t="e">
        <f>VLOOKUP(D592,商品标准转化表!$B:$H,6,FALSE)</f>
        <v>#N/A</v>
      </c>
      <c r="P592" s="58" t="e">
        <f>VLOOKUP(D592,商品标准转化表!$B:$H,5,FALSE)</f>
        <v>#N/A</v>
      </c>
    </row>
    <row r="593" spans="10:16">
      <c r="J593" s="61" t="e">
        <f>VLOOKUP(D593,商品标准转化表!$B:$H,7,FALSE)</f>
        <v>#N/A</v>
      </c>
      <c r="O593" s="58" t="e">
        <f>VLOOKUP(D593,商品标准转化表!$B:$H,6,FALSE)</f>
        <v>#N/A</v>
      </c>
      <c r="P593" s="58" t="e">
        <f>VLOOKUP(D593,商品标准转化表!$B:$H,5,FALSE)</f>
        <v>#N/A</v>
      </c>
    </row>
    <row r="594" spans="10:16">
      <c r="J594" s="61" t="e">
        <f>VLOOKUP(D594,商品标准转化表!$B:$H,7,FALSE)</f>
        <v>#N/A</v>
      </c>
      <c r="O594" s="58" t="e">
        <f>VLOOKUP(D594,商品标准转化表!$B:$H,6,FALSE)</f>
        <v>#N/A</v>
      </c>
      <c r="P594" s="58" t="e">
        <f>VLOOKUP(D594,商品标准转化表!$B:$H,5,FALSE)</f>
        <v>#N/A</v>
      </c>
    </row>
    <row r="595" spans="10:16">
      <c r="J595" s="61" t="e">
        <f>VLOOKUP(D595,商品标准转化表!$B:$H,7,FALSE)</f>
        <v>#N/A</v>
      </c>
      <c r="O595" s="58" t="e">
        <f>VLOOKUP(D595,商品标准转化表!$B:$H,6,FALSE)</f>
        <v>#N/A</v>
      </c>
      <c r="P595" s="58" t="e">
        <f>VLOOKUP(D595,商品标准转化表!$B:$H,5,FALSE)</f>
        <v>#N/A</v>
      </c>
    </row>
    <row r="596" spans="10:16">
      <c r="J596" s="61" t="e">
        <f>VLOOKUP(D596,商品标准转化表!$B:$H,7,FALSE)</f>
        <v>#N/A</v>
      </c>
      <c r="O596" s="58" t="e">
        <f>VLOOKUP(D596,商品标准转化表!$B:$H,6,FALSE)</f>
        <v>#N/A</v>
      </c>
      <c r="P596" s="58" t="e">
        <f>VLOOKUP(D596,商品标准转化表!$B:$H,5,FALSE)</f>
        <v>#N/A</v>
      </c>
    </row>
    <row r="597" spans="10:16">
      <c r="J597" s="61" t="e">
        <f>VLOOKUP(D597,商品标准转化表!$B:$H,7,FALSE)</f>
        <v>#N/A</v>
      </c>
      <c r="O597" s="58" t="e">
        <f>VLOOKUP(D597,商品标准转化表!$B:$H,6,FALSE)</f>
        <v>#N/A</v>
      </c>
      <c r="P597" s="58" t="e">
        <f>VLOOKUP(D597,商品标准转化表!$B:$H,5,FALSE)</f>
        <v>#N/A</v>
      </c>
    </row>
    <row r="598" spans="10:16">
      <c r="J598" s="61" t="e">
        <f>VLOOKUP(D598,商品标准转化表!$B:$H,7,FALSE)</f>
        <v>#N/A</v>
      </c>
      <c r="O598" s="58" t="e">
        <f>VLOOKUP(D598,商品标准转化表!$B:$H,6,FALSE)</f>
        <v>#N/A</v>
      </c>
      <c r="P598" s="58" t="e">
        <f>VLOOKUP(D598,商品标准转化表!$B:$H,5,FALSE)</f>
        <v>#N/A</v>
      </c>
    </row>
    <row r="599" spans="10:16">
      <c r="J599" s="61" t="e">
        <f>VLOOKUP(D599,商品标准转化表!$B:$H,7,FALSE)</f>
        <v>#N/A</v>
      </c>
      <c r="O599" s="58" t="e">
        <f>VLOOKUP(D599,商品标准转化表!$B:$H,6,FALSE)</f>
        <v>#N/A</v>
      </c>
      <c r="P599" s="58" t="e">
        <f>VLOOKUP(D599,商品标准转化表!$B:$H,5,FALSE)</f>
        <v>#N/A</v>
      </c>
    </row>
    <row r="600" spans="10:16">
      <c r="J600" s="61" t="e">
        <f>VLOOKUP(D600,商品标准转化表!$B:$H,7,FALSE)</f>
        <v>#N/A</v>
      </c>
      <c r="O600" s="58" t="e">
        <f>VLOOKUP(D600,商品标准转化表!$B:$H,6,FALSE)</f>
        <v>#N/A</v>
      </c>
      <c r="P600" s="58" t="e">
        <f>VLOOKUP(D600,商品标准转化表!$B:$H,5,FALSE)</f>
        <v>#N/A</v>
      </c>
    </row>
    <row r="601" spans="10:16">
      <c r="J601" s="61" t="e">
        <f>VLOOKUP(D601,商品标准转化表!$B:$H,7,FALSE)</f>
        <v>#N/A</v>
      </c>
      <c r="O601" s="58" t="e">
        <f>VLOOKUP(D601,商品标准转化表!$B:$H,6,FALSE)</f>
        <v>#N/A</v>
      </c>
      <c r="P601" s="58" t="e">
        <f>VLOOKUP(D601,商品标准转化表!$B:$H,5,FALSE)</f>
        <v>#N/A</v>
      </c>
    </row>
    <row r="602" spans="10:16">
      <c r="J602" s="61" t="e">
        <f>VLOOKUP(D602,商品标准转化表!$B:$H,7,FALSE)</f>
        <v>#N/A</v>
      </c>
      <c r="O602" s="58" t="e">
        <f>VLOOKUP(D602,商品标准转化表!$B:$H,6,FALSE)</f>
        <v>#N/A</v>
      </c>
      <c r="P602" s="58" t="e">
        <f>VLOOKUP(D602,商品标准转化表!$B:$H,5,FALSE)</f>
        <v>#N/A</v>
      </c>
    </row>
    <row r="603" spans="10:16">
      <c r="J603" s="61" t="e">
        <f>VLOOKUP(D603,商品标准转化表!$B:$H,7,FALSE)</f>
        <v>#N/A</v>
      </c>
      <c r="O603" s="58" t="e">
        <f>VLOOKUP(D603,商品标准转化表!$B:$H,6,FALSE)</f>
        <v>#N/A</v>
      </c>
      <c r="P603" s="58" t="e">
        <f>VLOOKUP(D603,商品标准转化表!$B:$H,5,FALSE)</f>
        <v>#N/A</v>
      </c>
    </row>
    <row r="604" spans="10:16">
      <c r="J604" s="61" t="e">
        <f>VLOOKUP(D604,商品标准转化表!$B:$H,7,FALSE)</f>
        <v>#N/A</v>
      </c>
      <c r="O604" s="58" t="e">
        <f>VLOOKUP(D604,商品标准转化表!$B:$H,6,FALSE)</f>
        <v>#N/A</v>
      </c>
      <c r="P604" s="58" t="e">
        <f>VLOOKUP(D604,商品标准转化表!$B:$H,5,FALSE)</f>
        <v>#N/A</v>
      </c>
    </row>
    <row r="605" spans="10:16">
      <c r="J605" s="61" t="e">
        <f>VLOOKUP(D605,商品标准转化表!$B:$H,7,FALSE)</f>
        <v>#N/A</v>
      </c>
      <c r="O605" s="58" t="e">
        <f>VLOOKUP(D605,商品标准转化表!$B:$H,6,FALSE)</f>
        <v>#N/A</v>
      </c>
      <c r="P605" s="58" t="e">
        <f>VLOOKUP(D605,商品标准转化表!$B:$H,5,FALSE)</f>
        <v>#N/A</v>
      </c>
    </row>
    <row r="606" spans="10:16">
      <c r="J606" s="61" t="e">
        <f>VLOOKUP(D606,商品标准转化表!$B:$H,7,FALSE)</f>
        <v>#N/A</v>
      </c>
      <c r="O606" s="58" t="e">
        <f>VLOOKUP(D606,商品标准转化表!$B:$H,6,FALSE)</f>
        <v>#N/A</v>
      </c>
      <c r="P606" s="58" t="e">
        <f>VLOOKUP(D606,商品标准转化表!$B:$H,5,FALSE)</f>
        <v>#N/A</v>
      </c>
    </row>
    <row r="607" spans="10:16">
      <c r="J607" s="61" t="e">
        <f>VLOOKUP(D607,商品标准转化表!$B:$H,7,FALSE)</f>
        <v>#N/A</v>
      </c>
      <c r="O607" s="58" t="e">
        <f>VLOOKUP(D607,商品标准转化表!$B:$H,6,FALSE)</f>
        <v>#N/A</v>
      </c>
      <c r="P607" s="58" t="e">
        <f>VLOOKUP(D607,商品标准转化表!$B:$H,5,FALSE)</f>
        <v>#N/A</v>
      </c>
    </row>
    <row r="608" spans="10:16">
      <c r="J608" s="61" t="e">
        <f>VLOOKUP(D608,商品标准转化表!$B:$H,7,FALSE)</f>
        <v>#N/A</v>
      </c>
      <c r="O608" s="58" t="e">
        <f>VLOOKUP(D608,商品标准转化表!$B:$H,6,FALSE)</f>
        <v>#N/A</v>
      </c>
      <c r="P608" s="58" t="e">
        <f>VLOOKUP(D608,商品标准转化表!$B:$H,5,FALSE)</f>
        <v>#N/A</v>
      </c>
    </row>
    <row r="609" spans="10:16">
      <c r="J609" s="61" t="e">
        <f>VLOOKUP(D609,商品标准转化表!$B:$H,7,FALSE)</f>
        <v>#N/A</v>
      </c>
      <c r="O609" s="58" t="e">
        <f>VLOOKUP(D609,商品标准转化表!$B:$H,6,FALSE)</f>
        <v>#N/A</v>
      </c>
      <c r="P609" s="58" t="e">
        <f>VLOOKUP(D609,商品标准转化表!$B:$H,5,FALSE)</f>
        <v>#N/A</v>
      </c>
    </row>
    <row r="610" spans="10:16">
      <c r="J610" s="61" t="e">
        <f>VLOOKUP(D610,商品标准转化表!$B:$H,7,FALSE)</f>
        <v>#N/A</v>
      </c>
      <c r="O610" s="58" t="e">
        <f>VLOOKUP(D610,商品标准转化表!$B:$H,6,FALSE)</f>
        <v>#N/A</v>
      </c>
      <c r="P610" s="58" t="e">
        <f>VLOOKUP(D610,商品标准转化表!$B:$H,5,FALSE)</f>
        <v>#N/A</v>
      </c>
    </row>
    <row r="611" spans="10:16">
      <c r="J611" s="61" t="e">
        <f>VLOOKUP(D611,商品标准转化表!$B:$H,7,FALSE)</f>
        <v>#N/A</v>
      </c>
      <c r="O611" s="58" t="e">
        <f>VLOOKUP(D611,商品标准转化表!$B:$H,6,FALSE)</f>
        <v>#N/A</v>
      </c>
      <c r="P611" s="58" t="e">
        <f>VLOOKUP(D611,商品标准转化表!$B:$H,5,FALSE)</f>
        <v>#N/A</v>
      </c>
    </row>
    <row r="612" spans="10:16">
      <c r="J612" s="61" t="e">
        <f>VLOOKUP(D612,商品标准转化表!$B:$H,7,FALSE)</f>
        <v>#N/A</v>
      </c>
      <c r="O612" s="58" t="e">
        <f>VLOOKUP(D612,商品标准转化表!$B:$H,6,FALSE)</f>
        <v>#N/A</v>
      </c>
      <c r="P612" s="58" t="e">
        <f>VLOOKUP(D612,商品标准转化表!$B:$H,5,FALSE)</f>
        <v>#N/A</v>
      </c>
    </row>
    <row r="613" spans="10:16">
      <c r="J613" s="61" t="e">
        <f>VLOOKUP(D613,商品标准转化表!$B:$H,7,FALSE)</f>
        <v>#N/A</v>
      </c>
      <c r="O613" s="58" t="e">
        <f>VLOOKUP(D613,商品标准转化表!$B:$H,6,FALSE)</f>
        <v>#N/A</v>
      </c>
      <c r="P613" s="58" t="e">
        <f>VLOOKUP(D613,商品标准转化表!$B:$H,5,FALSE)</f>
        <v>#N/A</v>
      </c>
    </row>
    <row r="614" spans="10:16">
      <c r="J614" s="61" t="e">
        <f>VLOOKUP(D614,商品标准转化表!$B:$H,7,FALSE)</f>
        <v>#N/A</v>
      </c>
      <c r="O614" s="58" t="e">
        <f>VLOOKUP(D614,商品标准转化表!$B:$H,6,FALSE)</f>
        <v>#N/A</v>
      </c>
      <c r="P614" s="58" t="e">
        <f>VLOOKUP(D614,商品标准转化表!$B:$H,5,FALSE)</f>
        <v>#N/A</v>
      </c>
    </row>
    <row r="615" spans="10:16">
      <c r="J615" s="61" t="e">
        <f>VLOOKUP(D615,商品标准转化表!$B:$H,7,FALSE)</f>
        <v>#N/A</v>
      </c>
      <c r="O615" s="58" t="e">
        <f>VLOOKUP(D615,商品标准转化表!$B:$H,6,FALSE)</f>
        <v>#N/A</v>
      </c>
      <c r="P615" s="58" t="e">
        <f>VLOOKUP(D615,商品标准转化表!$B:$H,5,FALSE)</f>
        <v>#N/A</v>
      </c>
    </row>
    <row r="616" spans="10:16">
      <c r="J616" s="61" t="e">
        <f>VLOOKUP(D616,商品标准转化表!$B:$H,7,FALSE)</f>
        <v>#N/A</v>
      </c>
      <c r="O616" s="58" t="e">
        <f>VLOOKUP(D616,商品标准转化表!$B:$H,6,FALSE)</f>
        <v>#N/A</v>
      </c>
      <c r="P616" s="58" t="e">
        <f>VLOOKUP(D616,商品标准转化表!$B:$H,5,FALSE)</f>
        <v>#N/A</v>
      </c>
    </row>
    <row r="617" spans="10:16">
      <c r="J617" s="61" t="e">
        <f>VLOOKUP(D617,商品标准转化表!$B:$H,7,FALSE)</f>
        <v>#N/A</v>
      </c>
      <c r="O617" s="58" t="e">
        <f>VLOOKUP(D617,商品标准转化表!$B:$H,6,FALSE)</f>
        <v>#N/A</v>
      </c>
      <c r="P617" s="58" t="e">
        <f>VLOOKUP(D617,商品标准转化表!$B:$H,5,FALSE)</f>
        <v>#N/A</v>
      </c>
    </row>
    <row r="618" spans="10:16">
      <c r="J618" s="61" t="e">
        <f>VLOOKUP(D618,商品标准转化表!$B:$H,7,FALSE)</f>
        <v>#N/A</v>
      </c>
      <c r="O618" s="58" t="e">
        <f>VLOOKUP(D618,商品标准转化表!$B:$H,6,FALSE)</f>
        <v>#N/A</v>
      </c>
      <c r="P618" s="58" t="e">
        <f>VLOOKUP(D618,商品标准转化表!$B:$H,5,FALSE)</f>
        <v>#N/A</v>
      </c>
    </row>
    <row r="619" spans="10:16">
      <c r="J619" s="61" t="e">
        <f>VLOOKUP(D619,商品标准转化表!$B:$H,7,FALSE)</f>
        <v>#N/A</v>
      </c>
      <c r="O619" s="58" t="e">
        <f>VLOOKUP(D619,商品标准转化表!$B:$H,6,FALSE)</f>
        <v>#N/A</v>
      </c>
      <c r="P619" s="58" t="e">
        <f>VLOOKUP(D619,商品标准转化表!$B:$H,5,FALSE)</f>
        <v>#N/A</v>
      </c>
    </row>
    <row r="620" spans="10:16">
      <c r="J620" s="61" t="e">
        <f>VLOOKUP(D620,商品标准转化表!$B:$H,7,FALSE)</f>
        <v>#N/A</v>
      </c>
      <c r="O620" s="58" t="e">
        <f>VLOOKUP(D620,商品标准转化表!$B:$H,6,FALSE)</f>
        <v>#N/A</v>
      </c>
      <c r="P620" s="58" t="e">
        <f>VLOOKUP(D620,商品标准转化表!$B:$H,5,FALSE)</f>
        <v>#N/A</v>
      </c>
    </row>
    <row r="621" spans="10:16">
      <c r="J621" s="61" t="e">
        <f>VLOOKUP(D621,商品标准转化表!$B:$H,7,FALSE)</f>
        <v>#N/A</v>
      </c>
      <c r="O621" s="58" t="e">
        <f>VLOOKUP(D621,商品标准转化表!$B:$H,6,FALSE)</f>
        <v>#N/A</v>
      </c>
      <c r="P621" s="58" t="e">
        <f>VLOOKUP(D621,商品标准转化表!$B:$H,5,FALSE)</f>
        <v>#N/A</v>
      </c>
    </row>
    <row r="622" spans="10:16">
      <c r="J622" s="61" t="e">
        <f>VLOOKUP(D622,商品标准转化表!$B:$H,7,FALSE)</f>
        <v>#N/A</v>
      </c>
      <c r="O622" s="58" t="e">
        <f>VLOOKUP(D622,商品标准转化表!$B:$H,6,FALSE)</f>
        <v>#N/A</v>
      </c>
      <c r="P622" s="58" t="e">
        <f>VLOOKUP(D622,商品标准转化表!$B:$H,5,FALSE)</f>
        <v>#N/A</v>
      </c>
    </row>
    <row r="623" spans="10:16">
      <c r="J623" s="61" t="e">
        <f>VLOOKUP(D623,商品标准转化表!$B:$H,7,FALSE)</f>
        <v>#N/A</v>
      </c>
      <c r="O623" s="58" t="e">
        <f>VLOOKUP(D623,商品标准转化表!$B:$H,6,FALSE)</f>
        <v>#N/A</v>
      </c>
      <c r="P623" s="58" t="e">
        <f>VLOOKUP(D623,商品标准转化表!$B:$H,5,FALSE)</f>
        <v>#N/A</v>
      </c>
    </row>
    <row r="624" spans="10:16">
      <c r="J624" s="61" t="e">
        <f>VLOOKUP(D624,商品标准转化表!$B:$H,7,FALSE)</f>
        <v>#N/A</v>
      </c>
      <c r="O624" s="58" t="e">
        <f>VLOOKUP(D624,商品标准转化表!$B:$H,6,FALSE)</f>
        <v>#N/A</v>
      </c>
      <c r="P624" s="58" t="e">
        <f>VLOOKUP(D624,商品标准转化表!$B:$H,5,FALSE)</f>
        <v>#N/A</v>
      </c>
    </row>
    <row r="625" spans="10:16">
      <c r="J625" s="61" t="e">
        <f>VLOOKUP(D625,商品标准转化表!$B:$H,7,FALSE)</f>
        <v>#N/A</v>
      </c>
      <c r="O625" s="58" t="e">
        <f>VLOOKUP(D625,商品标准转化表!$B:$H,6,FALSE)</f>
        <v>#N/A</v>
      </c>
      <c r="P625" s="58" t="e">
        <f>VLOOKUP(D625,商品标准转化表!$B:$H,5,FALSE)</f>
        <v>#N/A</v>
      </c>
    </row>
    <row r="626" spans="10:16">
      <c r="J626" s="61" t="e">
        <f>VLOOKUP(D626,商品标准转化表!$B:$H,7,FALSE)</f>
        <v>#N/A</v>
      </c>
      <c r="O626" s="58" t="e">
        <f>VLOOKUP(D626,商品标准转化表!$B:$H,6,FALSE)</f>
        <v>#N/A</v>
      </c>
      <c r="P626" s="58" t="e">
        <f>VLOOKUP(D626,商品标准转化表!$B:$H,5,FALSE)</f>
        <v>#N/A</v>
      </c>
    </row>
    <row r="627" spans="10:16">
      <c r="J627" s="61" t="e">
        <f>VLOOKUP(D627,商品标准转化表!$B:$H,7,FALSE)</f>
        <v>#N/A</v>
      </c>
      <c r="O627" s="58" t="e">
        <f>VLOOKUP(D627,商品标准转化表!$B:$H,6,FALSE)</f>
        <v>#N/A</v>
      </c>
      <c r="P627" s="58" t="e">
        <f>VLOOKUP(D627,商品标准转化表!$B:$H,5,FALSE)</f>
        <v>#N/A</v>
      </c>
    </row>
    <row r="628" spans="10:16">
      <c r="J628" s="61" t="e">
        <f>VLOOKUP(D628,商品标准转化表!$B:$H,7,FALSE)</f>
        <v>#N/A</v>
      </c>
      <c r="O628" s="58" t="e">
        <f>VLOOKUP(D628,商品标准转化表!$B:$H,6,FALSE)</f>
        <v>#N/A</v>
      </c>
      <c r="P628" s="58" t="e">
        <f>VLOOKUP(D628,商品标准转化表!$B:$H,5,FALSE)</f>
        <v>#N/A</v>
      </c>
    </row>
    <row r="629" spans="10:16">
      <c r="J629" s="61" t="e">
        <f>VLOOKUP(D629,商品标准转化表!$B:$H,7,FALSE)</f>
        <v>#N/A</v>
      </c>
      <c r="O629" s="58" t="e">
        <f>VLOOKUP(D629,商品标准转化表!$B:$H,6,FALSE)</f>
        <v>#N/A</v>
      </c>
      <c r="P629" s="58" t="e">
        <f>VLOOKUP(D629,商品标准转化表!$B:$H,5,FALSE)</f>
        <v>#N/A</v>
      </c>
    </row>
    <row r="630" spans="10:16">
      <c r="J630" s="61" t="e">
        <f>VLOOKUP(D630,商品标准转化表!$B:$H,7,FALSE)</f>
        <v>#N/A</v>
      </c>
      <c r="O630" s="58" t="e">
        <f>VLOOKUP(D630,商品标准转化表!$B:$H,6,FALSE)</f>
        <v>#N/A</v>
      </c>
      <c r="P630" s="58" t="e">
        <f>VLOOKUP(D630,商品标准转化表!$B:$H,5,FALSE)</f>
        <v>#N/A</v>
      </c>
    </row>
    <row r="631" spans="10:16">
      <c r="J631" s="61" t="e">
        <f>VLOOKUP(D631,商品标准转化表!$B:$H,7,FALSE)</f>
        <v>#N/A</v>
      </c>
      <c r="O631" s="58" t="e">
        <f>VLOOKUP(D631,商品标准转化表!$B:$H,6,FALSE)</f>
        <v>#N/A</v>
      </c>
      <c r="P631" s="58" t="e">
        <f>VLOOKUP(D631,商品标准转化表!$B:$H,5,FALSE)</f>
        <v>#N/A</v>
      </c>
    </row>
    <row r="632" spans="10:16">
      <c r="J632" s="61" t="e">
        <f>VLOOKUP(D632,商品标准转化表!$B:$H,7,FALSE)</f>
        <v>#N/A</v>
      </c>
      <c r="O632" s="58" t="e">
        <f>VLOOKUP(D632,商品标准转化表!$B:$H,6,FALSE)</f>
        <v>#N/A</v>
      </c>
      <c r="P632" s="58" t="e">
        <f>VLOOKUP(D632,商品标准转化表!$B:$H,5,FALSE)</f>
        <v>#N/A</v>
      </c>
    </row>
    <row r="633" spans="10:16">
      <c r="J633" s="61" t="e">
        <f>VLOOKUP(D633,商品标准转化表!$B:$H,7,FALSE)</f>
        <v>#N/A</v>
      </c>
      <c r="O633" s="58" t="e">
        <f>VLOOKUP(D633,商品标准转化表!$B:$H,6,FALSE)</f>
        <v>#N/A</v>
      </c>
      <c r="P633" s="58" t="e">
        <f>VLOOKUP(D633,商品标准转化表!$B:$H,5,FALSE)</f>
        <v>#N/A</v>
      </c>
    </row>
    <row r="634" spans="10:16">
      <c r="J634" s="61" t="e">
        <f>VLOOKUP(D634,商品标准转化表!$B:$H,7,FALSE)</f>
        <v>#N/A</v>
      </c>
      <c r="O634" s="58" t="e">
        <f>VLOOKUP(D634,商品标准转化表!$B:$H,6,FALSE)</f>
        <v>#N/A</v>
      </c>
      <c r="P634" s="58" t="e">
        <f>VLOOKUP(D634,商品标准转化表!$B:$H,5,FALSE)</f>
        <v>#N/A</v>
      </c>
    </row>
    <row r="635" spans="10:16">
      <c r="J635" s="61" t="e">
        <f>VLOOKUP(D635,商品标准转化表!$B:$H,7,FALSE)</f>
        <v>#N/A</v>
      </c>
      <c r="O635" s="58" t="e">
        <f>VLOOKUP(D635,商品标准转化表!$B:$H,6,FALSE)</f>
        <v>#N/A</v>
      </c>
      <c r="P635" s="58" t="e">
        <f>VLOOKUP(D635,商品标准转化表!$B:$H,5,FALSE)</f>
        <v>#N/A</v>
      </c>
    </row>
    <row r="636" spans="10:16">
      <c r="J636" s="61" t="e">
        <f>VLOOKUP(D636,商品标准转化表!$B:$H,7,FALSE)</f>
        <v>#N/A</v>
      </c>
      <c r="O636" s="58" t="e">
        <f>VLOOKUP(D636,商品标准转化表!$B:$H,6,FALSE)</f>
        <v>#N/A</v>
      </c>
      <c r="P636" s="58" t="e">
        <f>VLOOKUP(D636,商品标准转化表!$B:$H,5,FALSE)</f>
        <v>#N/A</v>
      </c>
    </row>
    <row r="637" spans="10:16">
      <c r="J637" s="61" t="e">
        <f>VLOOKUP(D637,商品标准转化表!$B:$H,7,FALSE)</f>
        <v>#N/A</v>
      </c>
      <c r="O637" s="58" t="e">
        <f>VLOOKUP(D637,商品标准转化表!$B:$H,6,FALSE)</f>
        <v>#N/A</v>
      </c>
      <c r="P637" s="58" t="e">
        <f>VLOOKUP(D637,商品标准转化表!$B:$H,5,FALSE)</f>
        <v>#N/A</v>
      </c>
    </row>
    <row r="638" spans="10:16">
      <c r="J638" s="61" t="e">
        <f>VLOOKUP(D638,商品标准转化表!$B:$H,7,FALSE)</f>
        <v>#N/A</v>
      </c>
      <c r="O638" s="58" t="e">
        <f>VLOOKUP(D638,商品标准转化表!$B:$H,6,FALSE)</f>
        <v>#N/A</v>
      </c>
      <c r="P638" s="58" t="e">
        <f>VLOOKUP(D638,商品标准转化表!$B:$H,5,FALSE)</f>
        <v>#N/A</v>
      </c>
    </row>
    <row r="639" spans="10:16">
      <c r="J639" s="61" t="e">
        <f>VLOOKUP(D639,商品标准转化表!$B:$H,7,FALSE)</f>
        <v>#N/A</v>
      </c>
      <c r="O639" s="58" t="e">
        <f>VLOOKUP(D639,商品标准转化表!$B:$H,6,FALSE)</f>
        <v>#N/A</v>
      </c>
      <c r="P639" s="58" t="e">
        <f>VLOOKUP(D639,商品标准转化表!$B:$H,5,FALSE)</f>
        <v>#N/A</v>
      </c>
    </row>
    <row r="640" spans="10:16">
      <c r="J640" s="61" t="e">
        <f>VLOOKUP(D640,商品标准转化表!$B:$H,7,FALSE)</f>
        <v>#N/A</v>
      </c>
      <c r="O640" s="58" t="e">
        <f>VLOOKUP(D640,商品标准转化表!$B:$H,6,FALSE)</f>
        <v>#N/A</v>
      </c>
      <c r="P640" s="58" t="e">
        <f>VLOOKUP(D640,商品标准转化表!$B:$H,5,FALSE)</f>
        <v>#N/A</v>
      </c>
    </row>
    <row r="641" spans="10:16">
      <c r="J641" s="61" t="e">
        <f>VLOOKUP(D641,商品标准转化表!$B:$H,7,FALSE)</f>
        <v>#N/A</v>
      </c>
      <c r="O641" s="58" t="e">
        <f>VLOOKUP(D641,商品标准转化表!$B:$H,6,FALSE)</f>
        <v>#N/A</v>
      </c>
      <c r="P641" s="58" t="e">
        <f>VLOOKUP(D641,商品标准转化表!$B:$H,5,FALSE)</f>
        <v>#N/A</v>
      </c>
    </row>
    <row r="642" spans="10:16">
      <c r="J642" s="61" t="e">
        <f>VLOOKUP(D642,商品标准转化表!$B:$H,7,FALSE)</f>
        <v>#N/A</v>
      </c>
      <c r="O642" s="58" t="e">
        <f>VLOOKUP(D642,商品标准转化表!$B:$H,6,FALSE)</f>
        <v>#N/A</v>
      </c>
      <c r="P642" s="58" t="e">
        <f>VLOOKUP(D642,商品标准转化表!$B:$H,5,FALSE)</f>
        <v>#N/A</v>
      </c>
    </row>
    <row r="643" spans="10:16">
      <c r="J643" s="61" t="e">
        <f>VLOOKUP(D643,商品标准转化表!$B:$H,7,FALSE)</f>
        <v>#N/A</v>
      </c>
      <c r="O643" s="58" t="e">
        <f>VLOOKUP(D643,商品标准转化表!$B:$H,6,FALSE)</f>
        <v>#N/A</v>
      </c>
      <c r="P643" s="58" t="e">
        <f>VLOOKUP(D643,商品标准转化表!$B:$H,5,FALSE)</f>
        <v>#N/A</v>
      </c>
    </row>
    <row r="644" spans="10:16">
      <c r="J644" s="61" t="e">
        <f>VLOOKUP(D644,商品标准转化表!$B:$H,7,FALSE)</f>
        <v>#N/A</v>
      </c>
      <c r="O644" s="58" t="e">
        <f>VLOOKUP(D644,商品标准转化表!$B:$H,6,FALSE)</f>
        <v>#N/A</v>
      </c>
      <c r="P644" s="58" t="e">
        <f>VLOOKUP(D644,商品标准转化表!$B:$H,5,FALSE)</f>
        <v>#N/A</v>
      </c>
    </row>
    <row r="645" spans="10:16">
      <c r="J645" s="61" t="e">
        <f>VLOOKUP(D645,商品标准转化表!$B:$H,7,FALSE)</f>
        <v>#N/A</v>
      </c>
      <c r="O645" s="58" t="e">
        <f>VLOOKUP(D645,商品标准转化表!$B:$H,6,FALSE)</f>
        <v>#N/A</v>
      </c>
      <c r="P645" s="58" t="e">
        <f>VLOOKUP(D645,商品标准转化表!$B:$H,5,FALSE)</f>
        <v>#N/A</v>
      </c>
    </row>
    <row r="646" spans="10:16">
      <c r="J646" s="61" t="e">
        <f>VLOOKUP(D646,商品标准转化表!$B:$H,7,FALSE)</f>
        <v>#N/A</v>
      </c>
      <c r="O646" s="58" t="e">
        <f>VLOOKUP(D646,商品标准转化表!$B:$H,6,FALSE)</f>
        <v>#N/A</v>
      </c>
      <c r="P646" s="58" t="e">
        <f>VLOOKUP(D646,商品标准转化表!$B:$H,5,FALSE)</f>
        <v>#N/A</v>
      </c>
    </row>
    <row r="647" spans="10:16">
      <c r="J647" s="61" t="e">
        <f>VLOOKUP(D647,商品标准转化表!$B:$H,7,FALSE)</f>
        <v>#N/A</v>
      </c>
      <c r="O647" s="58" t="e">
        <f>VLOOKUP(D647,商品标准转化表!$B:$H,6,FALSE)</f>
        <v>#N/A</v>
      </c>
      <c r="P647" s="58" t="e">
        <f>VLOOKUP(D647,商品标准转化表!$B:$H,5,FALSE)</f>
        <v>#N/A</v>
      </c>
    </row>
    <row r="648" spans="10:16">
      <c r="J648" s="61" t="e">
        <f>VLOOKUP(D648,商品标准转化表!$B:$H,7,FALSE)</f>
        <v>#N/A</v>
      </c>
      <c r="O648" s="58" t="e">
        <f>VLOOKUP(D648,商品标准转化表!$B:$H,6,FALSE)</f>
        <v>#N/A</v>
      </c>
      <c r="P648" s="58" t="e">
        <f>VLOOKUP(D648,商品标准转化表!$B:$H,5,FALSE)</f>
        <v>#N/A</v>
      </c>
    </row>
    <row r="649" spans="10:16">
      <c r="J649" s="61" t="e">
        <f>VLOOKUP(D649,商品标准转化表!$B:$H,7,FALSE)</f>
        <v>#N/A</v>
      </c>
      <c r="O649" s="58" t="e">
        <f>VLOOKUP(D649,商品标准转化表!$B:$H,6,FALSE)</f>
        <v>#N/A</v>
      </c>
      <c r="P649" s="58" t="e">
        <f>VLOOKUP(D649,商品标准转化表!$B:$H,5,FALSE)</f>
        <v>#N/A</v>
      </c>
    </row>
    <row r="650" spans="10:16">
      <c r="J650" s="61" t="e">
        <f>VLOOKUP(D650,商品标准转化表!$B:$H,7,FALSE)</f>
        <v>#N/A</v>
      </c>
      <c r="O650" s="58" t="e">
        <f>VLOOKUP(D650,商品标准转化表!$B:$H,6,FALSE)</f>
        <v>#N/A</v>
      </c>
      <c r="P650" s="58" t="e">
        <f>VLOOKUP(D650,商品标准转化表!$B:$H,5,FALSE)</f>
        <v>#N/A</v>
      </c>
    </row>
    <row r="651" spans="10:16">
      <c r="J651" s="61" t="e">
        <f>VLOOKUP(D651,商品标准转化表!$B:$H,7,FALSE)</f>
        <v>#N/A</v>
      </c>
      <c r="O651" s="58" t="e">
        <f>VLOOKUP(D651,商品标准转化表!$B:$H,6,FALSE)</f>
        <v>#N/A</v>
      </c>
      <c r="P651" s="58" t="e">
        <f>VLOOKUP(D651,商品标准转化表!$B:$H,5,FALSE)</f>
        <v>#N/A</v>
      </c>
    </row>
    <row r="652" spans="10:16">
      <c r="J652" s="61" t="e">
        <f>VLOOKUP(D652,商品标准转化表!$B:$H,7,FALSE)</f>
        <v>#N/A</v>
      </c>
      <c r="O652" s="58" t="e">
        <f>VLOOKUP(D652,商品标准转化表!$B:$H,6,FALSE)</f>
        <v>#N/A</v>
      </c>
      <c r="P652" s="58" t="e">
        <f>VLOOKUP(D652,商品标准转化表!$B:$H,5,FALSE)</f>
        <v>#N/A</v>
      </c>
    </row>
    <row r="653" spans="10:16">
      <c r="J653" s="61" t="e">
        <f>VLOOKUP(D653,商品标准转化表!$B:$H,7,FALSE)</f>
        <v>#N/A</v>
      </c>
      <c r="O653" s="58" t="e">
        <f>VLOOKUP(D653,商品标准转化表!$B:$H,6,FALSE)</f>
        <v>#N/A</v>
      </c>
      <c r="P653" s="58" t="e">
        <f>VLOOKUP(D653,商品标准转化表!$B:$H,5,FALSE)</f>
        <v>#N/A</v>
      </c>
    </row>
    <row r="654" spans="10:16">
      <c r="J654" s="61" t="e">
        <f>VLOOKUP(D654,商品标准转化表!$B:$H,7,FALSE)</f>
        <v>#N/A</v>
      </c>
      <c r="O654" s="58" t="e">
        <f>VLOOKUP(D654,商品标准转化表!$B:$H,6,FALSE)</f>
        <v>#N/A</v>
      </c>
      <c r="P654" s="58" t="e">
        <f>VLOOKUP(D654,商品标准转化表!$B:$H,5,FALSE)</f>
        <v>#N/A</v>
      </c>
    </row>
    <row r="655" spans="10:16">
      <c r="J655" s="61" t="e">
        <f>VLOOKUP(D655,商品标准转化表!$B:$H,7,FALSE)</f>
        <v>#N/A</v>
      </c>
      <c r="O655" s="58" t="e">
        <f>VLOOKUP(D655,商品标准转化表!$B:$H,6,FALSE)</f>
        <v>#N/A</v>
      </c>
      <c r="P655" s="58" t="e">
        <f>VLOOKUP(D655,商品标准转化表!$B:$H,5,FALSE)</f>
        <v>#N/A</v>
      </c>
    </row>
    <row r="656" spans="10:16">
      <c r="J656" s="61" t="e">
        <f>VLOOKUP(D656,商品标准转化表!$B:$H,7,FALSE)</f>
        <v>#N/A</v>
      </c>
      <c r="O656" s="58" t="e">
        <f>VLOOKUP(D656,商品标准转化表!$B:$H,6,FALSE)</f>
        <v>#N/A</v>
      </c>
      <c r="P656" s="58" t="e">
        <f>VLOOKUP(D656,商品标准转化表!$B:$H,5,FALSE)</f>
        <v>#N/A</v>
      </c>
    </row>
    <row r="657" spans="10:16">
      <c r="J657" s="61" t="e">
        <f>VLOOKUP(D657,商品标准转化表!$B:$H,7,FALSE)</f>
        <v>#N/A</v>
      </c>
      <c r="O657" s="58" t="e">
        <f>VLOOKUP(D657,商品标准转化表!$B:$H,6,FALSE)</f>
        <v>#N/A</v>
      </c>
      <c r="P657" s="58" t="e">
        <f>VLOOKUP(D657,商品标准转化表!$B:$H,5,FALSE)</f>
        <v>#N/A</v>
      </c>
    </row>
    <row r="658" spans="10:16">
      <c r="J658" s="61" t="e">
        <f>VLOOKUP(D658,商品标准转化表!$B:$H,7,FALSE)</f>
        <v>#N/A</v>
      </c>
      <c r="O658" s="58" t="e">
        <f>VLOOKUP(D658,商品标准转化表!$B:$H,6,FALSE)</f>
        <v>#N/A</v>
      </c>
      <c r="P658" s="58" t="e">
        <f>VLOOKUP(D658,商品标准转化表!$B:$H,5,FALSE)</f>
        <v>#N/A</v>
      </c>
    </row>
    <row r="659" spans="10:16">
      <c r="J659" s="61" t="e">
        <f>VLOOKUP(D659,商品标准转化表!$B:$H,7,FALSE)</f>
        <v>#N/A</v>
      </c>
      <c r="O659" s="58" t="e">
        <f>VLOOKUP(D659,商品标准转化表!$B:$H,6,FALSE)</f>
        <v>#N/A</v>
      </c>
      <c r="P659" s="58" t="e">
        <f>VLOOKUP(D659,商品标准转化表!$B:$H,5,FALSE)</f>
        <v>#N/A</v>
      </c>
    </row>
    <row r="660" spans="10:16">
      <c r="J660" s="61" t="e">
        <f>VLOOKUP(D660,商品标准转化表!$B:$H,7,FALSE)</f>
        <v>#N/A</v>
      </c>
      <c r="O660" s="58" t="e">
        <f>VLOOKUP(D660,商品标准转化表!$B:$H,6,FALSE)</f>
        <v>#N/A</v>
      </c>
      <c r="P660" s="58" t="e">
        <f>VLOOKUP(D660,商品标准转化表!$B:$H,5,FALSE)</f>
        <v>#N/A</v>
      </c>
    </row>
    <row r="661" spans="10:16">
      <c r="J661" s="61" t="e">
        <f>VLOOKUP(D661,商品标准转化表!$B:$H,7,FALSE)</f>
        <v>#N/A</v>
      </c>
      <c r="O661" s="58" t="e">
        <f>VLOOKUP(D661,商品标准转化表!$B:$H,6,FALSE)</f>
        <v>#N/A</v>
      </c>
      <c r="P661" s="58" t="e">
        <f>VLOOKUP(D661,商品标准转化表!$B:$H,5,FALSE)</f>
        <v>#N/A</v>
      </c>
    </row>
    <row r="662" spans="10:16">
      <c r="J662" s="61" t="e">
        <f>VLOOKUP(D662,商品标准转化表!$B:$H,7,FALSE)</f>
        <v>#N/A</v>
      </c>
      <c r="O662" s="58" t="e">
        <f>VLOOKUP(D662,商品标准转化表!$B:$H,6,FALSE)</f>
        <v>#N/A</v>
      </c>
      <c r="P662" s="58" t="e">
        <f>VLOOKUP(D662,商品标准转化表!$B:$H,5,FALSE)</f>
        <v>#N/A</v>
      </c>
    </row>
    <row r="663" spans="10:16">
      <c r="J663" s="61" t="e">
        <f>VLOOKUP(D663,商品标准转化表!$B:$H,7,FALSE)</f>
        <v>#N/A</v>
      </c>
      <c r="O663" s="58" t="e">
        <f>VLOOKUP(D663,商品标准转化表!$B:$H,6,FALSE)</f>
        <v>#N/A</v>
      </c>
      <c r="P663" s="58" t="e">
        <f>VLOOKUP(D663,商品标准转化表!$B:$H,5,FALSE)</f>
        <v>#N/A</v>
      </c>
    </row>
    <row r="664" spans="10:16">
      <c r="J664" s="61" t="e">
        <f>VLOOKUP(D664,商品标准转化表!$B:$H,7,FALSE)</f>
        <v>#N/A</v>
      </c>
      <c r="O664" s="58" t="e">
        <f>VLOOKUP(D664,商品标准转化表!$B:$H,6,FALSE)</f>
        <v>#N/A</v>
      </c>
      <c r="P664" s="58" t="e">
        <f>VLOOKUP(D664,商品标准转化表!$B:$H,5,FALSE)</f>
        <v>#N/A</v>
      </c>
    </row>
    <row r="665" spans="10:16">
      <c r="J665" s="61" t="e">
        <f>VLOOKUP(D665,商品标准转化表!$B:$H,7,FALSE)</f>
        <v>#N/A</v>
      </c>
      <c r="O665" s="58" t="e">
        <f>VLOOKUP(D665,商品标准转化表!$B:$H,6,FALSE)</f>
        <v>#N/A</v>
      </c>
      <c r="P665" s="58" t="e">
        <f>VLOOKUP(D665,商品标准转化表!$B:$H,5,FALSE)</f>
        <v>#N/A</v>
      </c>
    </row>
    <row r="666" spans="10:16">
      <c r="J666" s="61" t="e">
        <f>VLOOKUP(D666,商品标准转化表!$B:$H,7,FALSE)</f>
        <v>#N/A</v>
      </c>
      <c r="O666" s="58" t="e">
        <f>VLOOKUP(D666,商品标准转化表!$B:$H,6,FALSE)</f>
        <v>#N/A</v>
      </c>
      <c r="P666" s="58" t="e">
        <f>VLOOKUP(D666,商品标准转化表!$B:$H,5,FALSE)</f>
        <v>#N/A</v>
      </c>
    </row>
    <row r="667" spans="10:16">
      <c r="J667" s="61" t="e">
        <f>VLOOKUP(D667,商品标准转化表!$B:$H,7,FALSE)</f>
        <v>#N/A</v>
      </c>
      <c r="O667" s="58" t="e">
        <f>VLOOKUP(D667,商品标准转化表!$B:$H,6,FALSE)</f>
        <v>#N/A</v>
      </c>
      <c r="P667" s="58" t="e">
        <f>VLOOKUP(D667,商品标准转化表!$B:$H,5,FALSE)</f>
        <v>#N/A</v>
      </c>
    </row>
    <row r="668" spans="10:16">
      <c r="J668" s="61" t="e">
        <f>VLOOKUP(D668,商品标准转化表!$B:$H,7,FALSE)</f>
        <v>#N/A</v>
      </c>
      <c r="O668" s="58" t="e">
        <f>VLOOKUP(D668,商品标准转化表!$B:$H,6,FALSE)</f>
        <v>#N/A</v>
      </c>
      <c r="P668" s="58" t="e">
        <f>VLOOKUP(D668,商品标准转化表!$B:$H,5,FALSE)</f>
        <v>#N/A</v>
      </c>
    </row>
    <row r="669" spans="10:16">
      <c r="J669" s="61" t="e">
        <f>VLOOKUP(D669,商品标准转化表!$B:$H,7,FALSE)</f>
        <v>#N/A</v>
      </c>
      <c r="O669" s="58" t="e">
        <f>VLOOKUP(D669,商品标准转化表!$B:$H,6,FALSE)</f>
        <v>#N/A</v>
      </c>
      <c r="P669" s="58" t="e">
        <f>VLOOKUP(D669,商品标准转化表!$B:$H,5,FALSE)</f>
        <v>#N/A</v>
      </c>
    </row>
    <row r="670" spans="10:16">
      <c r="J670" s="61" t="e">
        <f>VLOOKUP(D670,商品标准转化表!$B:$H,7,FALSE)</f>
        <v>#N/A</v>
      </c>
      <c r="O670" s="58" t="e">
        <f>VLOOKUP(D670,商品标准转化表!$B:$H,6,FALSE)</f>
        <v>#N/A</v>
      </c>
      <c r="P670" s="58" t="e">
        <f>VLOOKUP(D670,商品标准转化表!$B:$H,5,FALSE)</f>
        <v>#N/A</v>
      </c>
    </row>
    <row r="671" spans="10:16">
      <c r="J671" s="61" t="e">
        <f>VLOOKUP(D671,商品标准转化表!$B:$H,7,FALSE)</f>
        <v>#N/A</v>
      </c>
      <c r="O671" s="58" t="e">
        <f>VLOOKUP(D671,商品标准转化表!$B:$H,6,FALSE)</f>
        <v>#N/A</v>
      </c>
      <c r="P671" s="58" t="e">
        <f>VLOOKUP(D671,商品标准转化表!$B:$H,5,FALSE)</f>
        <v>#N/A</v>
      </c>
    </row>
    <row r="672" spans="10:16">
      <c r="J672" s="61" t="e">
        <f>VLOOKUP(D672,商品标准转化表!$B:$H,7,FALSE)</f>
        <v>#N/A</v>
      </c>
      <c r="O672" s="58" t="e">
        <f>VLOOKUP(D672,商品标准转化表!$B:$H,6,FALSE)</f>
        <v>#N/A</v>
      </c>
      <c r="P672" s="58" t="e">
        <f>VLOOKUP(D672,商品标准转化表!$B:$H,5,FALSE)</f>
        <v>#N/A</v>
      </c>
    </row>
    <row r="673" spans="10:16">
      <c r="J673" s="61" t="e">
        <f>VLOOKUP(D673,商品标准转化表!$B:$H,7,FALSE)</f>
        <v>#N/A</v>
      </c>
      <c r="O673" s="58" t="e">
        <f>VLOOKUP(D673,商品标准转化表!$B:$H,6,FALSE)</f>
        <v>#N/A</v>
      </c>
      <c r="P673" s="58" t="e">
        <f>VLOOKUP(D673,商品标准转化表!$B:$H,5,FALSE)</f>
        <v>#N/A</v>
      </c>
    </row>
    <row r="674" spans="10:16">
      <c r="J674" s="61" t="e">
        <f>VLOOKUP(D674,商品标准转化表!$B:$H,7,FALSE)</f>
        <v>#N/A</v>
      </c>
      <c r="O674" s="58" t="e">
        <f>VLOOKUP(D674,商品标准转化表!$B:$H,6,FALSE)</f>
        <v>#N/A</v>
      </c>
      <c r="P674" s="58" t="e">
        <f>VLOOKUP(D674,商品标准转化表!$B:$H,5,FALSE)</f>
        <v>#N/A</v>
      </c>
    </row>
    <row r="675" spans="10:16">
      <c r="J675" s="61" t="e">
        <f>VLOOKUP(D675,商品标准转化表!$B:$H,7,FALSE)</f>
        <v>#N/A</v>
      </c>
      <c r="O675" s="58" t="e">
        <f>VLOOKUP(D675,商品标准转化表!$B:$H,6,FALSE)</f>
        <v>#N/A</v>
      </c>
      <c r="P675" s="58" t="e">
        <f>VLOOKUP(D675,商品标准转化表!$B:$H,5,FALSE)</f>
        <v>#N/A</v>
      </c>
    </row>
    <row r="676" spans="10:16">
      <c r="J676" s="61" t="e">
        <f>VLOOKUP(D676,商品标准转化表!$B:$H,7,FALSE)</f>
        <v>#N/A</v>
      </c>
      <c r="O676" s="58" t="e">
        <f>VLOOKUP(D676,商品标准转化表!$B:$H,6,FALSE)</f>
        <v>#N/A</v>
      </c>
      <c r="P676" s="58" t="e">
        <f>VLOOKUP(D676,商品标准转化表!$B:$H,5,FALSE)</f>
        <v>#N/A</v>
      </c>
    </row>
    <row r="677" spans="10:16">
      <c r="J677" s="61" t="e">
        <f>VLOOKUP(D677,商品标准转化表!$B:$H,7,FALSE)</f>
        <v>#N/A</v>
      </c>
      <c r="O677" s="58" t="e">
        <f>VLOOKUP(D677,商品标准转化表!$B:$H,6,FALSE)</f>
        <v>#N/A</v>
      </c>
      <c r="P677" s="58" t="e">
        <f>VLOOKUP(D677,商品标准转化表!$B:$H,5,FALSE)</f>
        <v>#N/A</v>
      </c>
    </row>
    <row r="678" spans="10:16">
      <c r="J678" s="61" t="e">
        <f>VLOOKUP(D678,商品标准转化表!$B:$H,7,FALSE)</f>
        <v>#N/A</v>
      </c>
      <c r="O678" s="58" t="e">
        <f>VLOOKUP(D678,商品标准转化表!$B:$H,6,FALSE)</f>
        <v>#N/A</v>
      </c>
      <c r="P678" s="58" t="e">
        <f>VLOOKUP(D678,商品标准转化表!$B:$H,5,FALSE)</f>
        <v>#N/A</v>
      </c>
    </row>
    <row r="679" spans="10:16">
      <c r="J679" s="61" t="e">
        <f>VLOOKUP(D679,商品标准转化表!$B:$H,7,FALSE)</f>
        <v>#N/A</v>
      </c>
      <c r="O679" s="58" t="e">
        <f>VLOOKUP(D679,商品标准转化表!$B:$H,6,FALSE)</f>
        <v>#N/A</v>
      </c>
      <c r="P679" s="58" t="e">
        <f>VLOOKUP(D679,商品标准转化表!$B:$H,5,FALSE)</f>
        <v>#N/A</v>
      </c>
    </row>
    <row r="680" spans="10:16">
      <c r="J680" s="61" t="e">
        <f>VLOOKUP(D680,商品标准转化表!$B:$H,7,FALSE)</f>
        <v>#N/A</v>
      </c>
      <c r="O680" s="58" t="e">
        <f>VLOOKUP(D680,商品标准转化表!$B:$H,6,FALSE)</f>
        <v>#N/A</v>
      </c>
      <c r="P680" s="58" t="e">
        <f>VLOOKUP(D680,商品标准转化表!$B:$H,5,FALSE)</f>
        <v>#N/A</v>
      </c>
    </row>
    <row r="681" spans="10:16">
      <c r="J681" s="61" t="e">
        <f>VLOOKUP(D681,商品标准转化表!$B:$H,7,FALSE)</f>
        <v>#N/A</v>
      </c>
      <c r="O681" s="58" t="e">
        <f>VLOOKUP(D681,商品标准转化表!$B:$H,6,FALSE)</f>
        <v>#N/A</v>
      </c>
      <c r="P681" s="58" t="e">
        <f>VLOOKUP(D681,商品标准转化表!$B:$H,5,FALSE)</f>
        <v>#N/A</v>
      </c>
    </row>
    <row r="682" spans="10:16">
      <c r="J682" s="61" t="e">
        <f>VLOOKUP(D682,商品标准转化表!$B:$H,7,FALSE)</f>
        <v>#N/A</v>
      </c>
      <c r="O682" s="58" t="e">
        <f>VLOOKUP(D682,商品标准转化表!$B:$H,6,FALSE)</f>
        <v>#N/A</v>
      </c>
      <c r="P682" s="58" t="e">
        <f>VLOOKUP(D682,商品标准转化表!$B:$H,5,FALSE)</f>
        <v>#N/A</v>
      </c>
    </row>
    <row r="683" spans="10:16">
      <c r="J683" s="61" t="e">
        <f>VLOOKUP(D683,商品标准转化表!$B:$H,7,FALSE)</f>
        <v>#N/A</v>
      </c>
      <c r="O683" s="58" t="e">
        <f>VLOOKUP(D683,商品标准转化表!$B:$H,6,FALSE)</f>
        <v>#N/A</v>
      </c>
      <c r="P683" s="58" t="e">
        <f>VLOOKUP(D683,商品标准转化表!$B:$H,5,FALSE)</f>
        <v>#N/A</v>
      </c>
    </row>
    <row r="684" spans="10:16">
      <c r="J684" s="61" t="e">
        <f>VLOOKUP(D684,商品标准转化表!$B:$H,7,FALSE)</f>
        <v>#N/A</v>
      </c>
      <c r="O684" s="58" t="e">
        <f>VLOOKUP(D684,商品标准转化表!$B:$H,6,FALSE)</f>
        <v>#N/A</v>
      </c>
      <c r="P684" s="58" t="e">
        <f>VLOOKUP(D684,商品标准转化表!$B:$H,5,FALSE)</f>
        <v>#N/A</v>
      </c>
    </row>
    <row r="685" spans="10:16">
      <c r="J685" s="61" t="e">
        <f>VLOOKUP(D685,商品标准转化表!$B:$H,7,FALSE)</f>
        <v>#N/A</v>
      </c>
      <c r="O685" s="58" t="e">
        <f>VLOOKUP(D685,商品标准转化表!$B:$H,6,FALSE)</f>
        <v>#N/A</v>
      </c>
      <c r="P685" s="58" t="e">
        <f>VLOOKUP(D685,商品标准转化表!$B:$H,5,FALSE)</f>
        <v>#N/A</v>
      </c>
    </row>
    <row r="686" spans="10:16">
      <c r="J686" s="61" t="e">
        <f>VLOOKUP(D686,商品标准转化表!$B:$H,7,FALSE)</f>
        <v>#N/A</v>
      </c>
      <c r="O686" s="58" t="e">
        <f>VLOOKUP(D686,商品标准转化表!$B:$H,6,FALSE)</f>
        <v>#N/A</v>
      </c>
      <c r="P686" s="58" t="e">
        <f>VLOOKUP(D686,商品标准转化表!$B:$H,5,FALSE)</f>
        <v>#N/A</v>
      </c>
    </row>
    <row r="687" spans="10:16">
      <c r="J687" s="61" t="e">
        <f>VLOOKUP(D687,商品标准转化表!$B:$H,7,FALSE)</f>
        <v>#N/A</v>
      </c>
      <c r="O687" s="58" t="e">
        <f>VLOOKUP(D687,商品标准转化表!$B:$H,6,FALSE)</f>
        <v>#N/A</v>
      </c>
      <c r="P687" s="58" t="e">
        <f>VLOOKUP(D687,商品标准转化表!$B:$H,5,FALSE)</f>
        <v>#N/A</v>
      </c>
    </row>
    <row r="688" spans="10:16">
      <c r="J688" s="61" t="e">
        <f>VLOOKUP(D688,商品标准转化表!$B:$H,7,FALSE)</f>
        <v>#N/A</v>
      </c>
      <c r="O688" s="58" t="e">
        <f>VLOOKUP(D688,商品标准转化表!$B:$H,6,FALSE)</f>
        <v>#N/A</v>
      </c>
      <c r="P688" s="58" t="e">
        <f>VLOOKUP(D688,商品标准转化表!$B:$H,5,FALSE)</f>
        <v>#N/A</v>
      </c>
    </row>
    <row r="689" spans="10:16">
      <c r="J689" s="61" t="e">
        <f>VLOOKUP(D689,商品标准转化表!$B:$H,7,FALSE)</f>
        <v>#N/A</v>
      </c>
      <c r="O689" s="58" t="e">
        <f>VLOOKUP(D689,商品标准转化表!$B:$H,6,FALSE)</f>
        <v>#N/A</v>
      </c>
      <c r="P689" s="58" t="e">
        <f>VLOOKUP(D689,商品标准转化表!$B:$H,5,FALSE)</f>
        <v>#N/A</v>
      </c>
    </row>
    <row r="690" spans="10:16">
      <c r="J690" s="61" t="e">
        <f>VLOOKUP(D690,商品标准转化表!$B:$H,7,FALSE)</f>
        <v>#N/A</v>
      </c>
      <c r="O690" s="58" t="e">
        <f>VLOOKUP(D690,商品标准转化表!$B:$H,6,FALSE)</f>
        <v>#N/A</v>
      </c>
      <c r="P690" s="58" t="e">
        <f>VLOOKUP(D690,商品标准转化表!$B:$H,5,FALSE)</f>
        <v>#N/A</v>
      </c>
    </row>
    <row r="691" spans="10:16">
      <c r="J691" s="61" t="e">
        <f>VLOOKUP(D691,商品标准转化表!$B:$H,7,FALSE)</f>
        <v>#N/A</v>
      </c>
      <c r="O691" s="58" t="e">
        <f>VLOOKUP(D691,商品标准转化表!$B:$H,6,FALSE)</f>
        <v>#N/A</v>
      </c>
      <c r="P691" s="58" t="e">
        <f>VLOOKUP(D691,商品标准转化表!$B:$H,5,FALSE)</f>
        <v>#N/A</v>
      </c>
    </row>
    <row r="692" spans="10:16">
      <c r="J692" s="61" t="e">
        <f>VLOOKUP(D692,商品标准转化表!$B:$H,7,FALSE)</f>
        <v>#N/A</v>
      </c>
      <c r="O692" s="58" t="e">
        <f>VLOOKUP(D692,商品标准转化表!$B:$H,6,FALSE)</f>
        <v>#N/A</v>
      </c>
      <c r="P692" s="58" t="e">
        <f>VLOOKUP(D692,商品标准转化表!$B:$H,5,FALSE)</f>
        <v>#N/A</v>
      </c>
    </row>
    <row r="693" spans="10:16">
      <c r="J693" s="61" t="e">
        <f>VLOOKUP(D693,商品标准转化表!$B:$H,7,FALSE)</f>
        <v>#N/A</v>
      </c>
      <c r="O693" s="58" t="e">
        <f>VLOOKUP(D693,商品标准转化表!$B:$H,6,FALSE)</f>
        <v>#N/A</v>
      </c>
      <c r="P693" s="58" t="e">
        <f>VLOOKUP(D693,商品标准转化表!$B:$H,5,FALSE)</f>
        <v>#N/A</v>
      </c>
    </row>
    <row r="694" spans="10:16">
      <c r="J694" s="61" t="e">
        <f>VLOOKUP(D694,商品标准转化表!$B:$H,7,FALSE)</f>
        <v>#N/A</v>
      </c>
      <c r="O694" s="58" t="e">
        <f>VLOOKUP(D694,商品标准转化表!$B:$H,6,FALSE)</f>
        <v>#N/A</v>
      </c>
      <c r="P694" s="58" t="e">
        <f>VLOOKUP(D694,商品标准转化表!$B:$H,5,FALSE)</f>
        <v>#N/A</v>
      </c>
    </row>
    <row r="695" spans="10:16">
      <c r="J695" s="61" t="e">
        <f>VLOOKUP(D695,商品标准转化表!$B:$H,7,FALSE)</f>
        <v>#N/A</v>
      </c>
      <c r="O695" s="58" t="e">
        <f>VLOOKUP(D695,商品标准转化表!$B:$H,6,FALSE)</f>
        <v>#N/A</v>
      </c>
      <c r="P695" s="58" t="e">
        <f>VLOOKUP(D695,商品标准转化表!$B:$H,5,FALSE)</f>
        <v>#N/A</v>
      </c>
    </row>
    <row r="696" spans="10:16">
      <c r="J696" s="61" t="e">
        <f>VLOOKUP(D696,商品标准转化表!$B:$H,7,FALSE)</f>
        <v>#N/A</v>
      </c>
      <c r="O696" s="58" t="e">
        <f>VLOOKUP(D696,商品标准转化表!$B:$H,6,FALSE)</f>
        <v>#N/A</v>
      </c>
      <c r="P696" s="58" t="e">
        <f>VLOOKUP(D696,商品标准转化表!$B:$H,5,FALSE)</f>
        <v>#N/A</v>
      </c>
    </row>
    <row r="697" spans="10:16">
      <c r="J697" s="61" t="e">
        <f>VLOOKUP(D697,商品标准转化表!$B:$H,7,FALSE)</f>
        <v>#N/A</v>
      </c>
      <c r="O697" s="58" t="e">
        <f>VLOOKUP(D697,商品标准转化表!$B:$H,6,FALSE)</f>
        <v>#N/A</v>
      </c>
      <c r="P697" s="58" t="e">
        <f>VLOOKUP(D697,商品标准转化表!$B:$H,5,FALSE)</f>
        <v>#N/A</v>
      </c>
    </row>
    <row r="698" spans="10:16">
      <c r="J698" s="61" t="e">
        <f>VLOOKUP(D698,商品标准转化表!$B:$H,7,FALSE)</f>
        <v>#N/A</v>
      </c>
      <c r="O698" s="58" t="e">
        <f>VLOOKUP(D698,商品标准转化表!$B:$H,6,FALSE)</f>
        <v>#N/A</v>
      </c>
      <c r="P698" s="58" t="e">
        <f>VLOOKUP(D698,商品标准转化表!$B:$H,5,FALSE)</f>
        <v>#N/A</v>
      </c>
    </row>
    <row r="699" spans="10:16">
      <c r="J699" s="61" t="e">
        <f>VLOOKUP(D699,商品标准转化表!$B:$H,7,FALSE)</f>
        <v>#N/A</v>
      </c>
      <c r="O699" s="58" t="e">
        <f>VLOOKUP(D699,商品标准转化表!$B:$H,6,FALSE)</f>
        <v>#N/A</v>
      </c>
      <c r="P699" s="58" t="e">
        <f>VLOOKUP(D699,商品标准转化表!$B:$H,5,FALSE)</f>
        <v>#N/A</v>
      </c>
    </row>
    <row r="700" spans="10:16">
      <c r="J700" s="61" t="e">
        <f>VLOOKUP(D700,商品标准转化表!$B:$H,7,FALSE)</f>
        <v>#N/A</v>
      </c>
      <c r="O700" s="58" t="e">
        <f>VLOOKUP(D700,商品标准转化表!$B:$H,6,FALSE)</f>
        <v>#N/A</v>
      </c>
      <c r="P700" s="58" t="e">
        <f>VLOOKUP(D700,商品标准转化表!$B:$H,5,FALSE)</f>
        <v>#N/A</v>
      </c>
    </row>
    <row r="701" spans="10:16">
      <c r="J701" s="61" t="e">
        <f>VLOOKUP(D701,商品标准转化表!$B:$H,7,FALSE)</f>
        <v>#N/A</v>
      </c>
      <c r="O701" s="58" t="e">
        <f>VLOOKUP(D701,商品标准转化表!$B:$H,6,FALSE)</f>
        <v>#N/A</v>
      </c>
      <c r="P701" s="58" t="e">
        <f>VLOOKUP(D701,商品标准转化表!$B:$H,5,FALSE)</f>
        <v>#N/A</v>
      </c>
    </row>
    <row r="702" spans="10:16">
      <c r="J702" s="61" t="e">
        <f>VLOOKUP(D702,商品标准转化表!$B:$H,7,FALSE)</f>
        <v>#N/A</v>
      </c>
      <c r="O702" s="58" t="e">
        <f>VLOOKUP(D702,商品标准转化表!$B:$H,6,FALSE)</f>
        <v>#N/A</v>
      </c>
      <c r="P702" s="58" t="e">
        <f>VLOOKUP(D702,商品标准转化表!$B:$H,5,FALSE)</f>
        <v>#N/A</v>
      </c>
    </row>
    <row r="703" spans="10:16">
      <c r="J703" s="61" t="e">
        <f>VLOOKUP(D703,商品标准转化表!$B:$H,7,FALSE)</f>
        <v>#N/A</v>
      </c>
      <c r="O703" s="58" t="e">
        <f>VLOOKUP(D703,商品标准转化表!$B:$H,6,FALSE)</f>
        <v>#N/A</v>
      </c>
      <c r="P703" s="58" t="e">
        <f>VLOOKUP(D703,商品标准转化表!$B:$H,5,FALSE)</f>
        <v>#N/A</v>
      </c>
    </row>
    <row r="704" spans="10:16">
      <c r="J704" s="61" t="e">
        <f>VLOOKUP(D704,商品标准转化表!$B:$H,7,FALSE)</f>
        <v>#N/A</v>
      </c>
      <c r="O704" s="58" t="e">
        <f>VLOOKUP(D704,商品标准转化表!$B:$H,6,FALSE)</f>
        <v>#N/A</v>
      </c>
      <c r="P704" s="58" t="e">
        <f>VLOOKUP(D704,商品标准转化表!$B:$H,5,FALSE)</f>
        <v>#N/A</v>
      </c>
    </row>
    <row r="705" spans="10:16">
      <c r="J705" s="61" t="e">
        <f>VLOOKUP(D705,商品标准转化表!$B:$H,7,FALSE)</f>
        <v>#N/A</v>
      </c>
      <c r="O705" s="58" t="e">
        <f>VLOOKUP(D705,商品标准转化表!$B:$H,6,FALSE)</f>
        <v>#N/A</v>
      </c>
      <c r="P705" s="58" t="e">
        <f>VLOOKUP(D705,商品标准转化表!$B:$H,5,FALSE)</f>
        <v>#N/A</v>
      </c>
    </row>
    <row r="706" spans="10:16">
      <c r="J706" s="61" t="e">
        <f>VLOOKUP(D706,商品标准转化表!$B:$H,7,FALSE)</f>
        <v>#N/A</v>
      </c>
      <c r="O706" s="58" t="e">
        <f>VLOOKUP(D706,商品标准转化表!$B:$H,6,FALSE)</f>
        <v>#N/A</v>
      </c>
      <c r="P706" s="58" t="e">
        <f>VLOOKUP(D706,商品标准转化表!$B:$H,5,FALSE)</f>
        <v>#N/A</v>
      </c>
    </row>
    <row r="707" spans="10:16">
      <c r="J707" s="61" t="e">
        <f>VLOOKUP(D707,商品标准转化表!$B:$H,7,FALSE)</f>
        <v>#N/A</v>
      </c>
      <c r="O707" s="58" t="e">
        <f>VLOOKUP(D707,商品标准转化表!$B:$H,6,FALSE)</f>
        <v>#N/A</v>
      </c>
      <c r="P707" s="58" t="e">
        <f>VLOOKUP(D707,商品标准转化表!$B:$H,5,FALSE)</f>
        <v>#N/A</v>
      </c>
    </row>
    <row r="708" spans="10:16">
      <c r="J708" s="61" t="e">
        <f>VLOOKUP(D708,商品标准转化表!$B:$H,7,FALSE)</f>
        <v>#N/A</v>
      </c>
      <c r="O708" s="58" t="e">
        <f>VLOOKUP(D708,商品标准转化表!$B:$H,6,FALSE)</f>
        <v>#N/A</v>
      </c>
      <c r="P708" s="58" t="e">
        <f>VLOOKUP(D708,商品标准转化表!$B:$H,5,FALSE)</f>
        <v>#N/A</v>
      </c>
    </row>
    <row r="709" spans="10:16">
      <c r="J709" s="61" t="e">
        <f>VLOOKUP(D709,商品标准转化表!$B:$H,7,FALSE)</f>
        <v>#N/A</v>
      </c>
      <c r="O709" s="58" t="e">
        <f>VLOOKUP(D709,商品标准转化表!$B:$H,6,FALSE)</f>
        <v>#N/A</v>
      </c>
      <c r="P709" s="58" t="e">
        <f>VLOOKUP(D709,商品标准转化表!$B:$H,5,FALSE)</f>
        <v>#N/A</v>
      </c>
    </row>
    <row r="710" spans="10:16">
      <c r="J710" s="61" t="e">
        <f>VLOOKUP(D710,商品标准转化表!$B:$H,7,FALSE)</f>
        <v>#N/A</v>
      </c>
      <c r="O710" s="58" t="e">
        <f>VLOOKUP(D710,商品标准转化表!$B:$H,6,FALSE)</f>
        <v>#N/A</v>
      </c>
      <c r="P710" s="58" t="e">
        <f>VLOOKUP(D710,商品标准转化表!$B:$H,5,FALSE)</f>
        <v>#N/A</v>
      </c>
    </row>
    <row r="711" spans="10:16">
      <c r="J711" s="61" t="e">
        <f>VLOOKUP(D711,商品标准转化表!$B:$H,7,FALSE)</f>
        <v>#N/A</v>
      </c>
      <c r="O711" s="58" t="e">
        <f>VLOOKUP(D711,商品标准转化表!$B:$H,6,FALSE)</f>
        <v>#N/A</v>
      </c>
      <c r="P711" s="58" t="e">
        <f>VLOOKUP(D711,商品标准转化表!$B:$H,5,FALSE)</f>
        <v>#N/A</v>
      </c>
    </row>
    <row r="712" spans="10:16">
      <c r="J712" s="61" t="e">
        <f>VLOOKUP(D712,商品标准转化表!$B:$H,7,FALSE)</f>
        <v>#N/A</v>
      </c>
      <c r="O712" s="58" t="e">
        <f>VLOOKUP(D712,商品标准转化表!$B:$H,6,FALSE)</f>
        <v>#N/A</v>
      </c>
      <c r="P712" s="58" t="e">
        <f>VLOOKUP(D712,商品标准转化表!$B:$H,5,FALSE)</f>
        <v>#N/A</v>
      </c>
    </row>
    <row r="713" spans="10:16">
      <c r="J713" s="61" t="e">
        <f>VLOOKUP(D713,商品标准转化表!$B:$H,7,FALSE)</f>
        <v>#N/A</v>
      </c>
      <c r="O713" s="58" t="e">
        <f>VLOOKUP(D713,商品标准转化表!$B:$H,6,FALSE)</f>
        <v>#N/A</v>
      </c>
      <c r="P713" s="58" t="e">
        <f>VLOOKUP(D713,商品标准转化表!$B:$H,5,FALSE)</f>
        <v>#N/A</v>
      </c>
    </row>
    <row r="714" spans="10:16">
      <c r="J714" s="61" t="e">
        <f>VLOOKUP(D714,商品标准转化表!$B:$H,7,FALSE)</f>
        <v>#N/A</v>
      </c>
      <c r="O714" s="58" t="e">
        <f>VLOOKUP(D714,商品标准转化表!$B:$H,6,FALSE)</f>
        <v>#N/A</v>
      </c>
      <c r="P714" s="58" t="e">
        <f>VLOOKUP(D714,商品标准转化表!$B:$H,5,FALSE)</f>
        <v>#N/A</v>
      </c>
    </row>
    <row r="715" spans="10:16">
      <c r="J715" s="61" t="e">
        <f>VLOOKUP(D715,商品标准转化表!$B:$H,7,FALSE)</f>
        <v>#N/A</v>
      </c>
      <c r="O715" s="58" t="e">
        <f>VLOOKUP(D715,商品标准转化表!$B:$H,6,FALSE)</f>
        <v>#N/A</v>
      </c>
      <c r="P715" s="58" t="e">
        <f>VLOOKUP(D715,商品标准转化表!$B:$H,5,FALSE)</f>
        <v>#N/A</v>
      </c>
    </row>
    <row r="716" spans="10:16">
      <c r="J716" s="61" t="e">
        <f>VLOOKUP(D716,商品标准转化表!$B:$H,7,FALSE)</f>
        <v>#N/A</v>
      </c>
      <c r="O716" s="58" t="e">
        <f>VLOOKUP(D716,商品标准转化表!$B:$H,6,FALSE)</f>
        <v>#N/A</v>
      </c>
      <c r="P716" s="58" t="e">
        <f>VLOOKUP(D716,商品标准转化表!$B:$H,5,FALSE)</f>
        <v>#N/A</v>
      </c>
    </row>
    <row r="717" spans="10:16">
      <c r="J717" s="61" t="e">
        <f>VLOOKUP(D717,商品标准转化表!$B:$H,7,FALSE)</f>
        <v>#N/A</v>
      </c>
      <c r="O717" s="58" t="e">
        <f>VLOOKUP(D717,商品标准转化表!$B:$H,6,FALSE)</f>
        <v>#N/A</v>
      </c>
      <c r="P717" s="58" t="e">
        <f>VLOOKUP(D717,商品标准转化表!$B:$H,5,FALSE)</f>
        <v>#N/A</v>
      </c>
    </row>
    <row r="718" spans="10:16">
      <c r="J718" s="61" t="e">
        <f>VLOOKUP(D718,商品标准转化表!$B:$H,7,FALSE)</f>
        <v>#N/A</v>
      </c>
      <c r="O718" s="58" t="e">
        <f>VLOOKUP(D718,商品标准转化表!$B:$H,6,FALSE)</f>
        <v>#N/A</v>
      </c>
      <c r="P718" s="58" t="e">
        <f>VLOOKUP(D718,商品标准转化表!$B:$H,5,FALSE)</f>
        <v>#N/A</v>
      </c>
    </row>
    <row r="719" spans="10:16">
      <c r="J719" s="61" t="e">
        <f>VLOOKUP(D719,商品标准转化表!$B:$H,7,FALSE)</f>
        <v>#N/A</v>
      </c>
      <c r="O719" s="58" t="e">
        <f>VLOOKUP(D719,商品标准转化表!$B:$H,6,FALSE)</f>
        <v>#N/A</v>
      </c>
      <c r="P719" s="58" t="e">
        <f>VLOOKUP(D719,商品标准转化表!$B:$H,5,FALSE)</f>
        <v>#N/A</v>
      </c>
    </row>
    <row r="720" spans="10:16">
      <c r="J720" s="61" t="e">
        <f>VLOOKUP(D720,商品标准转化表!$B:$H,7,FALSE)</f>
        <v>#N/A</v>
      </c>
      <c r="O720" s="58" t="e">
        <f>VLOOKUP(D720,商品标准转化表!$B:$H,6,FALSE)</f>
        <v>#N/A</v>
      </c>
      <c r="P720" s="58" t="e">
        <f>VLOOKUP(D720,商品标准转化表!$B:$H,5,FALSE)</f>
        <v>#N/A</v>
      </c>
    </row>
    <row r="721" spans="10:16">
      <c r="J721" s="61" t="e">
        <f>VLOOKUP(D721,商品标准转化表!$B:$H,7,FALSE)</f>
        <v>#N/A</v>
      </c>
      <c r="O721" s="58" t="e">
        <f>VLOOKUP(D721,商品标准转化表!$B:$H,6,FALSE)</f>
        <v>#N/A</v>
      </c>
      <c r="P721" s="58" t="e">
        <f>VLOOKUP(D721,商品标准转化表!$B:$H,5,FALSE)</f>
        <v>#N/A</v>
      </c>
    </row>
    <row r="722" spans="10:16">
      <c r="J722" s="61" t="e">
        <f>VLOOKUP(D722,商品标准转化表!$B:$H,7,FALSE)</f>
        <v>#N/A</v>
      </c>
      <c r="O722" s="58" t="e">
        <f>VLOOKUP(D722,商品标准转化表!$B:$H,6,FALSE)</f>
        <v>#N/A</v>
      </c>
      <c r="P722" s="58" t="e">
        <f>VLOOKUP(D722,商品标准转化表!$B:$H,5,FALSE)</f>
        <v>#N/A</v>
      </c>
    </row>
    <row r="723" spans="10:16">
      <c r="J723" s="61" t="e">
        <f>VLOOKUP(D723,商品标准转化表!$B:$H,7,FALSE)</f>
        <v>#N/A</v>
      </c>
      <c r="O723" s="58" t="e">
        <f>VLOOKUP(D723,商品标准转化表!$B:$H,6,FALSE)</f>
        <v>#N/A</v>
      </c>
      <c r="P723" s="58" t="e">
        <f>VLOOKUP(D723,商品标准转化表!$B:$H,5,FALSE)</f>
        <v>#N/A</v>
      </c>
    </row>
    <row r="724" spans="10:16">
      <c r="J724" s="61" t="e">
        <f>VLOOKUP(D724,商品标准转化表!$B:$H,7,FALSE)</f>
        <v>#N/A</v>
      </c>
      <c r="O724" s="58" t="e">
        <f>VLOOKUP(D724,商品标准转化表!$B:$H,6,FALSE)</f>
        <v>#N/A</v>
      </c>
      <c r="P724" s="58" t="e">
        <f>VLOOKUP(D724,商品标准转化表!$B:$H,5,FALSE)</f>
        <v>#N/A</v>
      </c>
    </row>
    <row r="725" spans="10:16">
      <c r="J725" s="61" t="e">
        <f>VLOOKUP(D725,商品标准转化表!$B:$H,7,FALSE)</f>
        <v>#N/A</v>
      </c>
      <c r="O725" s="58" t="e">
        <f>VLOOKUP(D725,商品标准转化表!$B:$H,6,FALSE)</f>
        <v>#N/A</v>
      </c>
      <c r="P725" s="58" t="e">
        <f>VLOOKUP(D725,商品标准转化表!$B:$H,5,FALSE)</f>
        <v>#N/A</v>
      </c>
    </row>
    <row r="726" spans="10:16">
      <c r="J726" s="61" t="e">
        <f>VLOOKUP(D726,商品标准转化表!$B:$H,7,FALSE)</f>
        <v>#N/A</v>
      </c>
      <c r="O726" s="58" t="e">
        <f>VLOOKUP(D726,商品标准转化表!$B:$H,6,FALSE)</f>
        <v>#N/A</v>
      </c>
      <c r="P726" s="58" t="e">
        <f>VLOOKUP(D726,商品标准转化表!$B:$H,5,FALSE)</f>
        <v>#N/A</v>
      </c>
    </row>
    <row r="727" spans="10:16">
      <c r="J727" s="61" t="e">
        <f>VLOOKUP(D727,商品标准转化表!$B:$H,7,FALSE)</f>
        <v>#N/A</v>
      </c>
      <c r="O727" s="58" t="e">
        <f>VLOOKUP(D727,商品标准转化表!$B:$H,6,FALSE)</f>
        <v>#N/A</v>
      </c>
      <c r="P727" s="58" t="e">
        <f>VLOOKUP(D727,商品标准转化表!$B:$H,5,FALSE)</f>
        <v>#N/A</v>
      </c>
    </row>
    <row r="728" spans="10:16">
      <c r="J728" s="61" t="e">
        <f>VLOOKUP(D728,商品标准转化表!$B:$H,7,FALSE)</f>
        <v>#N/A</v>
      </c>
      <c r="O728" s="58" t="e">
        <f>VLOOKUP(D728,商品标准转化表!$B:$H,6,FALSE)</f>
        <v>#N/A</v>
      </c>
      <c r="P728" s="58" t="e">
        <f>VLOOKUP(D728,商品标准转化表!$B:$H,5,FALSE)</f>
        <v>#N/A</v>
      </c>
    </row>
    <row r="729" spans="10:16">
      <c r="J729" s="61" t="e">
        <f>VLOOKUP(D729,商品标准转化表!$B:$H,7,FALSE)</f>
        <v>#N/A</v>
      </c>
      <c r="O729" s="58" t="e">
        <f>VLOOKUP(D729,商品标准转化表!$B:$H,6,FALSE)</f>
        <v>#N/A</v>
      </c>
      <c r="P729" s="58" t="e">
        <f>VLOOKUP(D729,商品标准转化表!$B:$H,5,FALSE)</f>
        <v>#N/A</v>
      </c>
    </row>
    <row r="730" spans="10:16">
      <c r="J730" s="61" t="e">
        <f>VLOOKUP(D730,商品标准转化表!$B:$H,7,FALSE)</f>
        <v>#N/A</v>
      </c>
      <c r="O730" s="58" t="e">
        <f>VLOOKUP(D730,商品标准转化表!$B:$H,6,FALSE)</f>
        <v>#N/A</v>
      </c>
      <c r="P730" s="58" t="e">
        <f>VLOOKUP(D730,商品标准转化表!$B:$H,5,FALSE)</f>
        <v>#N/A</v>
      </c>
    </row>
    <row r="731" spans="10:16">
      <c r="J731" s="61" t="e">
        <f>VLOOKUP(D731,商品标准转化表!$B:$H,7,FALSE)</f>
        <v>#N/A</v>
      </c>
      <c r="O731" s="58" t="e">
        <f>VLOOKUP(D731,商品标准转化表!$B:$H,6,FALSE)</f>
        <v>#N/A</v>
      </c>
      <c r="P731" s="58" t="e">
        <f>VLOOKUP(D731,商品标准转化表!$B:$H,5,FALSE)</f>
        <v>#N/A</v>
      </c>
    </row>
    <row r="732" spans="10:16">
      <c r="J732" s="61" t="e">
        <f>VLOOKUP(D732,商品标准转化表!$B:$H,7,FALSE)</f>
        <v>#N/A</v>
      </c>
      <c r="O732" s="58" t="e">
        <f>VLOOKUP(D732,商品标准转化表!$B:$H,6,FALSE)</f>
        <v>#N/A</v>
      </c>
      <c r="P732" s="58" t="e">
        <f>VLOOKUP(D732,商品标准转化表!$B:$H,5,FALSE)</f>
        <v>#N/A</v>
      </c>
    </row>
    <row r="733" spans="10:16">
      <c r="J733" s="61" t="e">
        <f>VLOOKUP(D733,商品标准转化表!$B:$H,7,FALSE)</f>
        <v>#N/A</v>
      </c>
      <c r="O733" s="58" t="e">
        <f>VLOOKUP(D733,商品标准转化表!$B:$H,6,FALSE)</f>
        <v>#N/A</v>
      </c>
      <c r="P733" s="58" t="e">
        <f>VLOOKUP(D733,商品标准转化表!$B:$H,5,FALSE)</f>
        <v>#N/A</v>
      </c>
    </row>
    <row r="734" spans="10:16">
      <c r="J734" s="61" t="e">
        <f>VLOOKUP(D734,商品标准转化表!$B:$H,7,FALSE)</f>
        <v>#N/A</v>
      </c>
      <c r="O734" s="58" t="e">
        <f>VLOOKUP(D734,商品标准转化表!$B:$H,6,FALSE)</f>
        <v>#N/A</v>
      </c>
      <c r="P734" s="58" t="e">
        <f>VLOOKUP(D734,商品标准转化表!$B:$H,5,FALSE)</f>
        <v>#N/A</v>
      </c>
    </row>
    <row r="735" spans="10:16">
      <c r="J735" s="61" t="e">
        <f>VLOOKUP(D735,商品标准转化表!$B:$H,7,FALSE)</f>
        <v>#N/A</v>
      </c>
      <c r="O735" s="58" t="e">
        <f>VLOOKUP(D735,商品标准转化表!$B:$H,6,FALSE)</f>
        <v>#N/A</v>
      </c>
      <c r="P735" s="58" t="e">
        <f>VLOOKUP(D735,商品标准转化表!$B:$H,5,FALSE)</f>
        <v>#N/A</v>
      </c>
    </row>
    <row r="736" spans="10:16">
      <c r="J736" s="61" t="e">
        <f>VLOOKUP(D736,商品标准转化表!$B:$H,7,FALSE)</f>
        <v>#N/A</v>
      </c>
      <c r="O736" s="58" t="e">
        <f>VLOOKUP(D736,商品标准转化表!$B:$H,6,FALSE)</f>
        <v>#N/A</v>
      </c>
      <c r="P736" s="58" t="e">
        <f>VLOOKUP(D736,商品标准转化表!$B:$H,5,FALSE)</f>
        <v>#N/A</v>
      </c>
    </row>
    <row r="737" spans="10:16">
      <c r="J737" s="61" t="e">
        <f>VLOOKUP(D737,商品标准转化表!$B:$H,7,FALSE)</f>
        <v>#N/A</v>
      </c>
      <c r="O737" s="58" t="e">
        <f>VLOOKUP(D737,商品标准转化表!$B:$H,6,FALSE)</f>
        <v>#N/A</v>
      </c>
      <c r="P737" s="58" t="e">
        <f>VLOOKUP(D737,商品标准转化表!$B:$H,5,FALSE)</f>
        <v>#N/A</v>
      </c>
    </row>
    <row r="738" spans="10:16">
      <c r="J738" s="61" t="e">
        <f>VLOOKUP(D738,商品标准转化表!$B:$H,7,FALSE)</f>
        <v>#N/A</v>
      </c>
      <c r="O738" s="58" t="e">
        <f>VLOOKUP(D738,商品标准转化表!$B:$H,6,FALSE)</f>
        <v>#N/A</v>
      </c>
      <c r="P738" s="58" t="e">
        <f>VLOOKUP(D738,商品标准转化表!$B:$H,5,FALSE)</f>
        <v>#N/A</v>
      </c>
    </row>
    <row r="739" spans="10:16">
      <c r="J739" s="61" t="e">
        <f>VLOOKUP(D739,商品标准转化表!$B:$H,7,FALSE)</f>
        <v>#N/A</v>
      </c>
      <c r="O739" s="58" t="e">
        <f>VLOOKUP(D739,商品标准转化表!$B:$H,6,FALSE)</f>
        <v>#N/A</v>
      </c>
      <c r="P739" s="58" t="e">
        <f>VLOOKUP(D739,商品标准转化表!$B:$H,5,FALSE)</f>
        <v>#N/A</v>
      </c>
    </row>
    <row r="740" spans="10:16">
      <c r="J740" s="61" t="e">
        <f>VLOOKUP(D740,商品标准转化表!$B:$H,7,FALSE)</f>
        <v>#N/A</v>
      </c>
      <c r="O740" s="58" t="e">
        <f>VLOOKUP(D740,商品标准转化表!$B:$H,6,FALSE)</f>
        <v>#N/A</v>
      </c>
      <c r="P740" s="58" t="e">
        <f>VLOOKUP(D740,商品标准转化表!$B:$H,5,FALSE)</f>
        <v>#N/A</v>
      </c>
    </row>
    <row r="741" spans="10:16">
      <c r="J741" s="61" t="e">
        <f>VLOOKUP(D741,商品标准转化表!$B:$H,7,FALSE)</f>
        <v>#N/A</v>
      </c>
      <c r="O741" s="58" t="e">
        <f>VLOOKUP(D741,商品标准转化表!$B:$H,6,FALSE)</f>
        <v>#N/A</v>
      </c>
      <c r="P741" s="58" t="e">
        <f>VLOOKUP(D741,商品标准转化表!$B:$H,5,FALSE)</f>
        <v>#N/A</v>
      </c>
    </row>
    <row r="742" spans="10:16">
      <c r="J742" s="61" t="e">
        <f>VLOOKUP(D742,商品标准转化表!$B:$H,7,FALSE)</f>
        <v>#N/A</v>
      </c>
      <c r="O742" s="58" t="e">
        <f>VLOOKUP(D742,商品标准转化表!$B:$H,6,FALSE)</f>
        <v>#N/A</v>
      </c>
      <c r="P742" s="58" t="e">
        <f>VLOOKUP(D742,商品标准转化表!$B:$H,5,FALSE)</f>
        <v>#N/A</v>
      </c>
    </row>
    <row r="743" spans="10:16">
      <c r="J743" s="61" t="e">
        <f>VLOOKUP(D743,商品标准转化表!$B:$H,7,FALSE)</f>
        <v>#N/A</v>
      </c>
      <c r="O743" s="58" t="e">
        <f>VLOOKUP(D743,商品标准转化表!$B:$H,6,FALSE)</f>
        <v>#N/A</v>
      </c>
      <c r="P743" s="58" t="e">
        <f>VLOOKUP(D743,商品标准转化表!$B:$H,5,FALSE)</f>
        <v>#N/A</v>
      </c>
    </row>
    <row r="744" spans="10:16">
      <c r="J744" s="61" t="e">
        <f>VLOOKUP(D744,商品标准转化表!$B:$H,7,FALSE)</f>
        <v>#N/A</v>
      </c>
      <c r="O744" s="58" t="e">
        <f>VLOOKUP(D744,商品标准转化表!$B:$H,6,FALSE)</f>
        <v>#N/A</v>
      </c>
      <c r="P744" s="58" t="e">
        <f>VLOOKUP(D744,商品标准转化表!$B:$H,5,FALSE)</f>
        <v>#N/A</v>
      </c>
    </row>
    <row r="745" spans="10:16">
      <c r="J745" s="61" t="e">
        <f>VLOOKUP(D745,商品标准转化表!$B:$H,7,FALSE)</f>
        <v>#N/A</v>
      </c>
      <c r="O745" s="58" t="e">
        <f>VLOOKUP(D745,商品标准转化表!$B:$H,6,FALSE)</f>
        <v>#N/A</v>
      </c>
      <c r="P745" s="58" t="e">
        <f>VLOOKUP(D745,商品标准转化表!$B:$H,5,FALSE)</f>
        <v>#N/A</v>
      </c>
    </row>
    <row r="746" spans="10:16">
      <c r="J746" s="61" t="e">
        <f>VLOOKUP(D746,商品标准转化表!$B:$H,7,FALSE)</f>
        <v>#N/A</v>
      </c>
      <c r="O746" s="58" t="e">
        <f>VLOOKUP(D746,商品标准转化表!$B:$H,6,FALSE)</f>
        <v>#N/A</v>
      </c>
      <c r="P746" s="58" t="e">
        <f>VLOOKUP(D746,商品标准转化表!$B:$H,5,FALSE)</f>
        <v>#N/A</v>
      </c>
    </row>
    <row r="747" spans="10:16">
      <c r="J747" s="61" t="e">
        <f>VLOOKUP(D747,商品标准转化表!$B:$H,7,FALSE)</f>
        <v>#N/A</v>
      </c>
      <c r="O747" s="58" t="e">
        <f>VLOOKUP(D747,商品标准转化表!$B:$H,6,FALSE)</f>
        <v>#N/A</v>
      </c>
      <c r="P747" s="58" t="e">
        <f>VLOOKUP(D747,商品标准转化表!$B:$H,5,FALSE)</f>
        <v>#N/A</v>
      </c>
    </row>
    <row r="748" spans="10:16">
      <c r="J748" s="61" t="e">
        <f>VLOOKUP(D748,商品标准转化表!$B:$H,7,FALSE)</f>
        <v>#N/A</v>
      </c>
      <c r="O748" s="58" t="e">
        <f>VLOOKUP(D748,商品标准转化表!$B:$H,6,FALSE)</f>
        <v>#N/A</v>
      </c>
      <c r="P748" s="58" t="e">
        <f>VLOOKUP(D748,商品标准转化表!$B:$H,5,FALSE)</f>
        <v>#N/A</v>
      </c>
    </row>
    <row r="749" spans="10:16">
      <c r="J749" s="61" t="e">
        <f>VLOOKUP(D749,商品标准转化表!$B:$H,7,FALSE)</f>
        <v>#N/A</v>
      </c>
      <c r="O749" s="58" t="e">
        <f>VLOOKUP(D749,商品标准转化表!$B:$H,6,FALSE)</f>
        <v>#N/A</v>
      </c>
      <c r="P749" s="58" t="e">
        <f>VLOOKUP(D749,商品标准转化表!$B:$H,5,FALSE)</f>
        <v>#N/A</v>
      </c>
    </row>
    <row r="750" spans="10:16">
      <c r="J750" s="61" t="e">
        <f>VLOOKUP(D750,商品标准转化表!$B:$H,7,FALSE)</f>
        <v>#N/A</v>
      </c>
      <c r="O750" s="58" t="e">
        <f>VLOOKUP(D750,商品标准转化表!$B:$H,6,FALSE)</f>
        <v>#N/A</v>
      </c>
      <c r="P750" s="58" t="e">
        <f>VLOOKUP(D750,商品标准转化表!$B:$H,5,FALSE)</f>
        <v>#N/A</v>
      </c>
    </row>
    <row r="751" spans="10:16">
      <c r="J751" s="61" t="e">
        <f>VLOOKUP(D751,商品标准转化表!$B:$H,7,FALSE)</f>
        <v>#N/A</v>
      </c>
      <c r="O751" s="58" t="e">
        <f>VLOOKUP(D751,商品标准转化表!$B:$H,6,FALSE)</f>
        <v>#N/A</v>
      </c>
      <c r="P751" s="58" t="e">
        <f>VLOOKUP(D751,商品标准转化表!$B:$H,5,FALSE)</f>
        <v>#N/A</v>
      </c>
    </row>
    <row r="752" spans="10:16">
      <c r="J752" s="61" t="e">
        <f>VLOOKUP(D752,商品标准转化表!$B:$H,7,FALSE)</f>
        <v>#N/A</v>
      </c>
      <c r="O752" s="58" t="e">
        <f>VLOOKUP(D752,商品标准转化表!$B:$H,6,FALSE)</f>
        <v>#N/A</v>
      </c>
      <c r="P752" s="58" t="e">
        <f>VLOOKUP(D752,商品标准转化表!$B:$H,5,FALSE)</f>
        <v>#N/A</v>
      </c>
    </row>
    <row r="753" spans="10:16">
      <c r="J753" s="61" t="e">
        <f>VLOOKUP(D753,商品标准转化表!$B:$H,7,FALSE)</f>
        <v>#N/A</v>
      </c>
      <c r="O753" s="58" t="e">
        <f>VLOOKUP(D753,商品标准转化表!$B:$H,6,FALSE)</f>
        <v>#N/A</v>
      </c>
      <c r="P753" s="58" t="e">
        <f>VLOOKUP(D753,商品标准转化表!$B:$H,5,FALSE)</f>
        <v>#N/A</v>
      </c>
    </row>
    <row r="754" spans="10:16">
      <c r="J754" s="61" t="e">
        <f>VLOOKUP(D754,商品标准转化表!$B:$H,7,FALSE)</f>
        <v>#N/A</v>
      </c>
      <c r="O754" s="58" t="e">
        <f>VLOOKUP(D754,商品标准转化表!$B:$H,6,FALSE)</f>
        <v>#N/A</v>
      </c>
      <c r="P754" s="58" t="e">
        <f>VLOOKUP(D754,商品标准转化表!$B:$H,5,FALSE)</f>
        <v>#N/A</v>
      </c>
    </row>
    <row r="755" spans="10:16">
      <c r="J755" s="61" t="e">
        <f>VLOOKUP(D755,商品标准转化表!$B:$H,7,FALSE)</f>
        <v>#N/A</v>
      </c>
      <c r="O755" s="58" t="e">
        <f>VLOOKUP(D755,商品标准转化表!$B:$H,6,FALSE)</f>
        <v>#N/A</v>
      </c>
      <c r="P755" s="58" t="e">
        <f>VLOOKUP(D755,商品标准转化表!$B:$H,5,FALSE)</f>
        <v>#N/A</v>
      </c>
    </row>
    <row r="756" spans="10:16">
      <c r="J756" s="61" t="e">
        <f>VLOOKUP(D756,商品标准转化表!$B:$H,7,FALSE)</f>
        <v>#N/A</v>
      </c>
      <c r="O756" s="58" t="e">
        <f>VLOOKUP(D756,商品标准转化表!$B:$H,6,FALSE)</f>
        <v>#N/A</v>
      </c>
      <c r="P756" s="58" t="e">
        <f>VLOOKUP(D756,商品标准转化表!$B:$H,5,FALSE)</f>
        <v>#N/A</v>
      </c>
    </row>
    <row r="757" spans="10:16">
      <c r="J757" s="61" t="e">
        <f>VLOOKUP(D757,商品标准转化表!$B:$H,7,FALSE)</f>
        <v>#N/A</v>
      </c>
      <c r="O757" s="58" t="e">
        <f>VLOOKUP(D757,商品标准转化表!$B:$H,6,FALSE)</f>
        <v>#N/A</v>
      </c>
      <c r="P757" s="58" t="e">
        <f>VLOOKUP(D757,商品标准转化表!$B:$H,5,FALSE)</f>
        <v>#N/A</v>
      </c>
    </row>
    <row r="758" spans="10:16">
      <c r="J758" s="61" t="e">
        <f>VLOOKUP(D758,商品标准转化表!$B:$H,7,FALSE)</f>
        <v>#N/A</v>
      </c>
      <c r="O758" s="58" t="e">
        <f>VLOOKUP(D758,商品标准转化表!$B:$H,6,FALSE)</f>
        <v>#N/A</v>
      </c>
      <c r="P758" s="58" t="e">
        <f>VLOOKUP(D758,商品标准转化表!$B:$H,5,FALSE)</f>
        <v>#N/A</v>
      </c>
    </row>
    <row r="759" spans="10:16">
      <c r="J759" s="61" t="e">
        <f>VLOOKUP(D759,商品标准转化表!$B:$H,7,FALSE)</f>
        <v>#N/A</v>
      </c>
      <c r="O759" s="58" t="e">
        <f>VLOOKUP(D759,商品标准转化表!$B:$H,6,FALSE)</f>
        <v>#N/A</v>
      </c>
      <c r="P759" s="58" t="e">
        <f>VLOOKUP(D759,商品标准转化表!$B:$H,5,FALSE)</f>
        <v>#N/A</v>
      </c>
    </row>
    <row r="760" spans="10:16">
      <c r="J760" s="61" t="e">
        <f>VLOOKUP(D760,商品标准转化表!$B:$H,7,FALSE)</f>
        <v>#N/A</v>
      </c>
      <c r="O760" s="58" t="e">
        <f>VLOOKUP(D760,商品标准转化表!$B:$H,6,FALSE)</f>
        <v>#N/A</v>
      </c>
      <c r="P760" s="58" t="e">
        <f>VLOOKUP(D760,商品标准转化表!$B:$H,5,FALSE)</f>
        <v>#N/A</v>
      </c>
    </row>
    <row r="761" spans="10:16">
      <c r="J761" s="61" t="e">
        <f>VLOOKUP(D761,商品标准转化表!$B:$H,7,FALSE)</f>
        <v>#N/A</v>
      </c>
      <c r="O761" s="58" t="e">
        <f>VLOOKUP(D761,商品标准转化表!$B:$H,6,FALSE)</f>
        <v>#N/A</v>
      </c>
      <c r="P761" s="58" t="e">
        <f>VLOOKUP(D761,商品标准转化表!$B:$H,5,FALSE)</f>
        <v>#N/A</v>
      </c>
    </row>
    <row r="762" spans="10:16">
      <c r="J762" s="61" t="e">
        <f>VLOOKUP(D762,商品标准转化表!$B:$H,7,FALSE)</f>
        <v>#N/A</v>
      </c>
      <c r="O762" s="58" t="e">
        <f>VLOOKUP(D762,商品标准转化表!$B:$H,6,FALSE)</f>
        <v>#N/A</v>
      </c>
      <c r="P762" s="58" t="e">
        <f>VLOOKUP(D762,商品标准转化表!$B:$H,5,FALSE)</f>
        <v>#N/A</v>
      </c>
    </row>
    <row r="763" spans="10:16">
      <c r="J763" s="61" t="e">
        <f>VLOOKUP(D763,商品标准转化表!$B:$H,7,FALSE)</f>
        <v>#N/A</v>
      </c>
      <c r="O763" s="58" t="e">
        <f>VLOOKUP(D763,商品标准转化表!$B:$H,6,FALSE)</f>
        <v>#N/A</v>
      </c>
      <c r="P763" s="58" t="e">
        <f>VLOOKUP(D763,商品标准转化表!$B:$H,5,FALSE)</f>
        <v>#N/A</v>
      </c>
    </row>
    <row r="764" spans="10:16">
      <c r="J764" s="61" t="e">
        <f>VLOOKUP(D764,商品标准转化表!$B:$H,7,FALSE)</f>
        <v>#N/A</v>
      </c>
      <c r="O764" s="58" t="e">
        <f>VLOOKUP(D764,商品标准转化表!$B:$H,6,FALSE)</f>
        <v>#N/A</v>
      </c>
      <c r="P764" s="58" t="e">
        <f>VLOOKUP(D764,商品标准转化表!$B:$H,5,FALSE)</f>
        <v>#N/A</v>
      </c>
    </row>
    <row r="765" spans="10:16">
      <c r="J765" s="61" t="e">
        <f>VLOOKUP(D765,商品标准转化表!$B:$H,7,FALSE)</f>
        <v>#N/A</v>
      </c>
      <c r="O765" s="58" t="e">
        <f>VLOOKUP(D765,商品标准转化表!$B:$H,6,FALSE)</f>
        <v>#N/A</v>
      </c>
      <c r="P765" s="58" t="e">
        <f>VLOOKUP(D765,商品标准转化表!$B:$H,5,FALSE)</f>
        <v>#N/A</v>
      </c>
    </row>
    <row r="766" spans="10:16">
      <c r="J766" s="61" t="e">
        <f>VLOOKUP(D766,商品标准转化表!$B:$H,7,FALSE)</f>
        <v>#N/A</v>
      </c>
      <c r="O766" s="58" t="e">
        <f>VLOOKUP(D766,商品标准转化表!$B:$H,6,FALSE)</f>
        <v>#N/A</v>
      </c>
      <c r="P766" s="58" t="e">
        <f>VLOOKUP(D766,商品标准转化表!$B:$H,5,FALSE)</f>
        <v>#N/A</v>
      </c>
    </row>
    <row r="767" spans="10:16">
      <c r="J767" s="61" t="e">
        <f>VLOOKUP(D767,商品标准转化表!$B:$H,7,FALSE)</f>
        <v>#N/A</v>
      </c>
      <c r="O767" s="58" t="e">
        <f>VLOOKUP(D767,商品标准转化表!$B:$H,6,FALSE)</f>
        <v>#N/A</v>
      </c>
      <c r="P767" s="58" t="e">
        <f>VLOOKUP(D767,商品标准转化表!$B:$H,5,FALSE)</f>
        <v>#N/A</v>
      </c>
    </row>
    <row r="768" spans="10:16">
      <c r="J768" s="61" t="e">
        <f>VLOOKUP(D768,商品标准转化表!$B:$H,7,FALSE)</f>
        <v>#N/A</v>
      </c>
      <c r="O768" s="58" t="e">
        <f>VLOOKUP(D768,商品标准转化表!$B:$H,6,FALSE)</f>
        <v>#N/A</v>
      </c>
      <c r="P768" s="58" t="e">
        <f>VLOOKUP(D768,商品标准转化表!$B:$H,5,FALSE)</f>
        <v>#N/A</v>
      </c>
    </row>
    <row r="769" spans="10:16">
      <c r="J769" s="61" t="e">
        <f>VLOOKUP(D769,商品标准转化表!$B:$H,7,FALSE)</f>
        <v>#N/A</v>
      </c>
      <c r="O769" s="58" t="e">
        <f>VLOOKUP(D769,商品标准转化表!$B:$H,6,FALSE)</f>
        <v>#N/A</v>
      </c>
      <c r="P769" s="58" t="e">
        <f>VLOOKUP(D769,商品标准转化表!$B:$H,5,FALSE)</f>
        <v>#N/A</v>
      </c>
    </row>
    <row r="770" spans="10:16">
      <c r="J770" s="61" t="e">
        <f>VLOOKUP(D770,商品标准转化表!$B:$H,7,FALSE)</f>
        <v>#N/A</v>
      </c>
      <c r="O770" s="58" t="e">
        <f>VLOOKUP(D770,商品标准转化表!$B:$H,6,FALSE)</f>
        <v>#N/A</v>
      </c>
      <c r="P770" s="58" t="e">
        <f>VLOOKUP(D770,商品标准转化表!$B:$H,5,FALSE)</f>
        <v>#N/A</v>
      </c>
    </row>
    <row r="771" spans="10:16">
      <c r="J771" s="61" t="e">
        <f>VLOOKUP(D771,商品标准转化表!$B:$H,7,FALSE)</f>
        <v>#N/A</v>
      </c>
      <c r="O771" s="58" t="e">
        <f>VLOOKUP(D771,商品标准转化表!$B:$H,6,FALSE)</f>
        <v>#N/A</v>
      </c>
      <c r="P771" s="58" t="e">
        <f>VLOOKUP(D771,商品标准转化表!$B:$H,5,FALSE)</f>
        <v>#N/A</v>
      </c>
    </row>
    <row r="772" spans="10:16">
      <c r="J772" s="61" t="e">
        <f>VLOOKUP(D772,商品标准转化表!$B:$H,7,FALSE)</f>
        <v>#N/A</v>
      </c>
      <c r="O772" s="58" t="e">
        <f>VLOOKUP(D772,商品标准转化表!$B:$H,6,FALSE)</f>
        <v>#N/A</v>
      </c>
      <c r="P772" s="58" t="e">
        <f>VLOOKUP(D772,商品标准转化表!$B:$H,5,FALSE)</f>
        <v>#N/A</v>
      </c>
    </row>
    <row r="773" spans="10:16">
      <c r="J773" s="61" t="e">
        <f>VLOOKUP(D773,商品标准转化表!$B:$H,7,FALSE)</f>
        <v>#N/A</v>
      </c>
      <c r="O773" s="58" t="e">
        <f>VLOOKUP(D773,商品标准转化表!$B:$H,6,FALSE)</f>
        <v>#N/A</v>
      </c>
      <c r="P773" s="58" t="e">
        <f>VLOOKUP(D773,商品标准转化表!$B:$H,5,FALSE)</f>
        <v>#N/A</v>
      </c>
    </row>
    <row r="774" spans="10:16">
      <c r="J774" s="61" t="e">
        <f>VLOOKUP(D774,商品标准转化表!$B:$H,7,FALSE)</f>
        <v>#N/A</v>
      </c>
      <c r="O774" s="58" t="e">
        <f>VLOOKUP(D774,商品标准转化表!$B:$H,6,FALSE)</f>
        <v>#N/A</v>
      </c>
      <c r="P774" s="58" t="e">
        <f>VLOOKUP(D774,商品标准转化表!$B:$H,5,FALSE)</f>
        <v>#N/A</v>
      </c>
    </row>
    <row r="775" spans="10:16">
      <c r="J775" s="61" t="e">
        <f>VLOOKUP(D775,商品标准转化表!$B:$H,7,FALSE)</f>
        <v>#N/A</v>
      </c>
      <c r="O775" s="58" t="e">
        <f>VLOOKUP(D775,商品标准转化表!$B:$H,6,FALSE)</f>
        <v>#N/A</v>
      </c>
      <c r="P775" s="58" t="e">
        <f>VLOOKUP(D775,商品标准转化表!$B:$H,5,FALSE)</f>
        <v>#N/A</v>
      </c>
    </row>
    <row r="776" spans="10:16">
      <c r="J776" s="61" t="e">
        <f>VLOOKUP(D776,商品标准转化表!$B:$H,7,FALSE)</f>
        <v>#N/A</v>
      </c>
      <c r="O776" s="58" t="e">
        <f>VLOOKUP(D776,商品标准转化表!$B:$H,6,FALSE)</f>
        <v>#N/A</v>
      </c>
      <c r="P776" s="58" t="e">
        <f>VLOOKUP(D776,商品标准转化表!$B:$H,5,FALSE)</f>
        <v>#N/A</v>
      </c>
    </row>
    <row r="777" spans="10:16">
      <c r="J777" s="61" t="e">
        <f>VLOOKUP(D777,商品标准转化表!$B:$H,7,FALSE)</f>
        <v>#N/A</v>
      </c>
      <c r="O777" s="58" t="e">
        <f>VLOOKUP(D777,商品标准转化表!$B:$H,6,FALSE)</f>
        <v>#N/A</v>
      </c>
      <c r="P777" s="58" t="e">
        <f>VLOOKUP(D777,商品标准转化表!$B:$H,5,FALSE)</f>
        <v>#N/A</v>
      </c>
    </row>
    <row r="778" spans="10:16">
      <c r="J778" s="61" t="e">
        <f>VLOOKUP(D778,商品标准转化表!$B:$H,7,FALSE)</f>
        <v>#N/A</v>
      </c>
      <c r="O778" s="58" t="e">
        <f>VLOOKUP(D778,商品标准转化表!$B:$H,6,FALSE)</f>
        <v>#N/A</v>
      </c>
      <c r="P778" s="58" t="e">
        <f>VLOOKUP(D778,商品标准转化表!$B:$H,5,FALSE)</f>
        <v>#N/A</v>
      </c>
    </row>
    <row r="779" spans="10:16">
      <c r="J779" s="61" t="e">
        <f>VLOOKUP(D779,商品标准转化表!$B:$H,7,FALSE)</f>
        <v>#N/A</v>
      </c>
      <c r="O779" s="58" t="e">
        <f>VLOOKUP(D779,商品标准转化表!$B:$H,6,FALSE)</f>
        <v>#N/A</v>
      </c>
      <c r="P779" s="58" t="e">
        <f>VLOOKUP(D779,商品标准转化表!$B:$H,5,FALSE)</f>
        <v>#N/A</v>
      </c>
    </row>
    <row r="780" spans="10:16">
      <c r="J780" s="61" t="e">
        <f>VLOOKUP(D780,商品标准转化表!$B:$H,7,FALSE)</f>
        <v>#N/A</v>
      </c>
      <c r="O780" s="58" t="e">
        <f>VLOOKUP(D780,商品标准转化表!$B:$H,6,FALSE)</f>
        <v>#N/A</v>
      </c>
      <c r="P780" s="58" t="e">
        <f>VLOOKUP(D780,商品标准转化表!$B:$H,5,FALSE)</f>
        <v>#N/A</v>
      </c>
    </row>
    <row r="781" spans="10:16">
      <c r="J781" s="61" t="e">
        <f>VLOOKUP(D781,商品标准转化表!$B:$H,7,FALSE)</f>
        <v>#N/A</v>
      </c>
      <c r="O781" s="58" t="e">
        <f>VLOOKUP(D781,商品标准转化表!$B:$H,6,FALSE)</f>
        <v>#N/A</v>
      </c>
      <c r="P781" s="58" t="e">
        <f>VLOOKUP(D781,商品标准转化表!$B:$H,5,FALSE)</f>
        <v>#N/A</v>
      </c>
    </row>
    <row r="782" spans="10:16">
      <c r="J782" s="61" t="e">
        <f>VLOOKUP(D782,商品标准转化表!$B:$H,7,FALSE)</f>
        <v>#N/A</v>
      </c>
      <c r="O782" s="58" t="e">
        <f>VLOOKUP(D782,商品标准转化表!$B:$H,6,FALSE)</f>
        <v>#N/A</v>
      </c>
      <c r="P782" s="58" t="e">
        <f>VLOOKUP(D782,商品标准转化表!$B:$H,5,FALSE)</f>
        <v>#N/A</v>
      </c>
    </row>
    <row r="783" spans="10:16">
      <c r="J783" s="61" t="e">
        <f>VLOOKUP(D783,商品标准转化表!$B:$H,7,FALSE)</f>
        <v>#N/A</v>
      </c>
      <c r="O783" s="58" t="e">
        <f>VLOOKUP(D783,商品标准转化表!$B:$H,6,FALSE)</f>
        <v>#N/A</v>
      </c>
      <c r="P783" s="58" t="e">
        <f>VLOOKUP(D783,商品标准转化表!$B:$H,5,FALSE)</f>
        <v>#N/A</v>
      </c>
    </row>
    <row r="784" spans="10:16">
      <c r="J784" s="61" t="e">
        <f>VLOOKUP(D784,商品标准转化表!$B:$H,7,FALSE)</f>
        <v>#N/A</v>
      </c>
      <c r="O784" s="58" t="e">
        <f>VLOOKUP(D784,商品标准转化表!$B:$H,6,FALSE)</f>
        <v>#N/A</v>
      </c>
      <c r="P784" s="58" t="e">
        <f>VLOOKUP(D784,商品标准转化表!$B:$H,5,FALSE)</f>
        <v>#N/A</v>
      </c>
    </row>
    <row r="785" spans="10:16">
      <c r="J785" s="61" t="e">
        <f>VLOOKUP(D785,商品标准转化表!$B:$H,7,FALSE)</f>
        <v>#N/A</v>
      </c>
      <c r="O785" s="58" t="e">
        <f>VLOOKUP(D785,商品标准转化表!$B:$H,6,FALSE)</f>
        <v>#N/A</v>
      </c>
      <c r="P785" s="58" t="e">
        <f>VLOOKUP(D785,商品标准转化表!$B:$H,5,FALSE)</f>
        <v>#N/A</v>
      </c>
    </row>
    <row r="786" spans="10:16">
      <c r="J786" s="61" t="e">
        <f>VLOOKUP(D786,商品标准转化表!$B:$H,7,FALSE)</f>
        <v>#N/A</v>
      </c>
      <c r="O786" s="58" t="e">
        <f>VLOOKUP(D786,商品标准转化表!$B:$H,6,FALSE)</f>
        <v>#N/A</v>
      </c>
      <c r="P786" s="58" t="e">
        <f>VLOOKUP(D786,商品标准转化表!$B:$H,5,FALSE)</f>
        <v>#N/A</v>
      </c>
    </row>
    <row r="787" spans="10:16">
      <c r="J787" s="61" t="e">
        <f>VLOOKUP(D787,商品标准转化表!$B:$H,7,FALSE)</f>
        <v>#N/A</v>
      </c>
      <c r="O787" s="58" t="e">
        <f>VLOOKUP(D787,商品标准转化表!$B:$H,6,FALSE)</f>
        <v>#N/A</v>
      </c>
      <c r="P787" s="58" t="e">
        <f>VLOOKUP(D787,商品标准转化表!$B:$H,5,FALSE)</f>
        <v>#N/A</v>
      </c>
    </row>
    <row r="788" spans="10:16">
      <c r="J788" s="61" t="e">
        <f>VLOOKUP(D788,商品标准转化表!$B:$H,7,FALSE)</f>
        <v>#N/A</v>
      </c>
      <c r="O788" s="58" t="e">
        <f>VLOOKUP(D788,商品标准转化表!$B:$H,6,FALSE)</f>
        <v>#N/A</v>
      </c>
      <c r="P788" s="58" t="e">
        <f>VLOOKUP(D788,商品标准转化表!$B:$H,5,FALSE)</f>
        <v>#N/A</v>
      </c>
    </row>
    <row r="789" spans="10:16">
      <c r="J789" s="61" t="e">
        <f>VLOOKUP(D789,商品标准转化表!$B:$H,7,FALSE)</f>
        <v>#N/A</v>
      </c>
      <c r="O789" s="58" t="e">
        <f>VLOOKUP(D789,商品标准转化表!$B:$H,6,FALSE)</f>
        <v>#N/A</v>
      </c>
      <c r="P789" s="58" t="e">
        <f>VLOOKUP(D789,商品标准转化表!$B:$H,5,FALSE)</f>
        <v>#N/A</v>
      </c>
    </row>
    <row r="790" spans="10:16">
      <c r="J790" s="61" t="e">
        <f>VLOOKUP(D790,商品标准转化表!$B:$H,7,FALSE)</f>
        <v>#N/A</v>
      </c>
      <c r="O790" s="58" t="e">
        <f>VLOOKUP(D790,商品标准转化表!$B:$H,6,FALSE)</f>
        <v>#N/A</v>
      </c>
      <c r="P790" s="58" t="e">
        <f>VLOOKUP(D790,商品标准转化表!$B:$H,5,FALSE)</f>
        <v>#N/A</v>
      </c>
    </row>
    <row r="791" spans="10:16">
      <c r="J791" s="61" t="e">
        <f>VLOOKUP(D791,商品标准转化表!$B:$H,7,FALSE)</f>
        <v>#N/A</v>
      </c>
      <c r="O791" s="58" t="e">
        <f>VLOOKUP(D791,商品标准转化表!$B:$H,6,FALSE)</f>
        <v>#N/A</v>
      </c>
      <c r="P791" s="58" t="e">
        <f>VLOOKUP(D791,商品标准转化表!$B:$H,5,FALSE)</f>
        <v>#N/A</v>
      </c>
    </row>
    <row r="792" spans="10:16">
      <c r="J792" s="61" t="e">
        <f>VLOOKUP(D792,商品标准转化表!$B:$H,7,FALSE)</f>
        <v>#N/A</v>
      </c>
      <c r="O792" s="58" t="e">
        <f>VLOOKUP(D792,商品标准转化表!$B:$H,6,FALSE)</f>
        <v>#N/A</v>
      </c>
      <c r="P792" s="58" t="e">
        <f>VLOOKUP(D792,商品标准转化表!$B:$H,5,FALSE)</f>
        <v>#N/A</v>
      </c>
    </row>
    <row r="793" spans="10:16">
      <c r="J793" s="61" t="e">
        <f>VLOOKUP(D793,商品标准转化表!$B:$H,7,FALSE)</f>
        <v>#N/A</v>
      </c>
      <c r="O793" s="58" t="e">
        <f>VLOOKUP(D793,商品标准转化表!$B:$H,6,FALSE)</f>
        <v>#N/A</v>
      </c>
      <c r="P793" s="58" t="e">
        <f>VLOOKUP(D793,商品标准转化表!$B:$H,5,FALSE)</f>
        <v>#N/A</v>
      </c>
    </row>
    <row r="794" spans="10:16">
      <c r="J794" s="61" t="e">
        <f>VLOOKUP(D794,商品标准转化表!$B:$H,7,FALSE)</f>
        <v>#N/A</v>
      </c>
      <c r="O794" s="58" t="e">
        <f>VLOOKUP(D794,商品标准转化表!$B:$H,6,FALSE)</f>
        <v>#N/A</v>
      </c>
      <c r="P794" s="58" t="e">
        <f>VLOOKUP(D794,商品标准转化表!$B:$H,5,FALSE)</f>
        <v>#N/A</v>
      </c>
    </row>
    <row r="795" spans="10:16">
      <c r="J795" s="61" t="e">
        <f>VLOOKUP(D795,商品标准转化表!$B:$H,7,FALSE)</f>
        <v>#N/A</v>
      </c>
      <c r="O795" s="58" t="e">
        <f>VLOOKUP(D795,商品标准转化表!$B:$H,6,FALSE)</f>
        <v>#N/A</v>
      </c>
      <c r="P795" s="58" t="e">
        <f>VLOOKUP(D795,商品标准转化表!$B:$H,5,FALSE)</f>
        <v>#N/A</v>
      </c>
    </row>
    <row r="796" spans="10:16">
      <c r="J796" s="61" t="e">
        <f>VLOOKUP(D796,商品标准转化表!$B:$H,7,FALSE)</f>
        <v>#N/A</v>
      </c>
      <c r="O796" s="58" t="e">
        <f>VLOOKUP(D796,商品标准转化表!$B:$H,6,FALSE)</f>
        <v>#N/A</v>
      </c>
      <c r="P796" s="58" t="e">
        <f>VLOOKUP(D796,商品标准转化表!$B:$H,5,FALSE)</f>
        <v>#N/A</v>
      </c>
    </row>
    <row r="797" spans="10:16">
      <c r="J797" s="61" t="e">
        <f>VLOOKUP(D797,商品标准转化表!$B:$H,7,FALSE)</f>
        <v>#N/A</v>
      </c>
      <c r="O797" s="58" t="e">
        <f>VLOOKUP(D797,商品标准转化表!$B:$H,6,FALSE)</f>
        <v>#N/A</v>
      </c>
      <c r="P797" s="58" t="e">
        <f>VLOOKUP(D797,商品标准转化表!$B:$H,5,FALSE)</f>
        <v>#N/A</v>
      </c>
    </row>
    <row r="798" spans="10:16">
      <c r="J798" s="61" t="e">
        <f>VLOOKUP(D798,商品标准转化表!$B:$H,7,FALSE)</f>
        <v>#N/A</v>
      </c>
      <c r="O798" s="58" t="e">
        <f>VLOOKUP(D798,商品标准转化表!$B:$H,6,FALSE)</f>
        <v>#N/A</v>
      </c>
      <c r="P798" s="58" t="e">
        <f>VLOOKUP(D798,商品标准转化表!$B:$H,5,FALSE)</f>
        <v>#N/A</v>
      </c>
    </row>
    <row r="799" spans="10:16">
      <c r="J799" s="61" t="e">
        <f>VLOOKUP(D799,商品标准转化表!$B:$H,7,FALSE)</f>
        <v>#N/A</v>
      </c>
      <c r="O799" s="58" t="e">
        <f>VLOOKUP(D799,商品标准转化表!$B:$H,6,FALSE)</f>
        <v>#N/A</v>
      </c>
      <c r="P799" s="58" t="e">
        <f>VLOOKUP(D799,商品标准转化表!$B:$H,5,FALSE)</f>
        <v>#N/A</v>
      </c>
    </row>
    <row r="800" spans="10:16">
      <c r="J800" s="61" t="e">
        <f>VLOOKUP(D800,商品标准转化表!$B:$H,7,FALSE)</f>
        <v>#N/A</v>
      </c>
      <c r="O800" s="58" t="e">
        <f>VLOOKUP(D800,商品标准转化表!$B:$H,6,FALSE)</f>
        <v>#N/A</v>
      </c>
      <c r="P800" s="58" t="e">
        <f>VLOOKUP(D800,商品标准转化表!$B:$H,5,FALSE)</f>
        <v>#N/A</v>
      </c>
    </row>
    <row r="801" spans="10:16">
      <c r="J801" s="61" t="e">
        <f>VLOOKUP(D801,商品标准转化表!$B:$H,7,FALSE)</f>
        <v>#N/A</v>
      </c>
      <c r="O801" s="58" t="e">
        <f>VLOOKUP(D801,商品标准转化表!$B:$H,6,FALSE)</f>
        <v>#N/A</v>
      </c>
      <c r="P801" s="58" t="e">
        <f>VLOOKUP(D801,商品标准转化表!$B:$H,5,FALSE)</f>
        <v>#N/A</v>
      </c>
    </row>
    <row r="802" spans="10:16">
      <c r="J802" s="61" t="e">
        <f>VLOOKUP(D802,商品标准转化表!$B:$H,7,FALSE)</f>
        <v>#N/A</v>
      </c>
      <c r="O802" s="58" t="e">
        <f>VLOOKUP(D802,商品标准转化表!$B:$H,6,FALSE)</f>
        <v>#N/A</v>
      </c>
      <c r="P802" s="58" t="e">
        <f>VLOOKUP(D802,商品标准转化表!$B:$H,5,FALSE)</f>
        <v>#N/A</v>
      </c>
    </row>
    <row r="803" spans="10:16">
      <c r="J803" s="61" t="e">
        <f>VLOOKUP(D803,商品标准转化表!$B:$H,7,FALSE)</f>
        <v>#N/A</v>
      </c>
      <c r="O803" s="58" t="e">
        <f>VLOOKUP(D803,商品标准转化表!$B:$H,6,FALSE)</f>
        <v>#N/A</v>
      </c>
      <c r="P803" s="58" t="e">
        <f>VLOOKUP(D803,商品标准转化表!$B:$H,5,FALSE)</f>
        <v>#N/A</v>
      </c>
    </row>
    <row r="804" spans="10:16">
      <c r="J804" s="61" t="e">
        <f>VLOOKUP(D804,商品标准转化表!$B:$H,7,FALSE)</f>
        <v>#N/A</v>
      </c>
      <c r="O804" s="58" t="e">
        <f>VLOOKUP(D804,商品标准转化表!$B:$H,6,FALSE)</f>
        <v>#N/A</v>
      </c>
      <c r="P804" s="58" t="e">
        <f>VLOOKUP(D804,商品标准转化表!$B:$H,5,FALSE)</f>
        <v>#N/A</v>
      </c>
    </row>
    <row r="805" spans="10:16">
      <c r="J805" s="61" t="e">
        <f>VLOOKUP(D805,商品标准转化表!$B:$H,7,FALSE)</f>
        <v>#N/A</v>
      </c>
      <c r="O805" s="58" t="e">
        <f>VLOOKUP(D805,商品标准转化表!$B:$H,6,FALSE)</f>
        <v>#N/A</v>
      </c>
      <c r="P805" s="58" t="e">
        <f>VLOOKUP(D805,商品标准转化表!$B:$H,5,FALSE)</f>
        <v>#N/A</v>
      </c>
    </row>
    <row r="806" spans="10:16">
      <c r="J806" s="61" t="e">
        <f>VLOOKUP(D806,商品标准转化表!$B:$H,7,FALSE)</f>
        <v>#N/A</v>
      </c>
      <c r="O806" s="58" t="e">
        <f>VLOOKUP(D806,商品标准转化表!$B:$H,6,FALSE)</f>
        <v>#N/A</v>
      </c>
      <c r="P806" s="58" t="e">
        <f>VLOOKUP(D806,商品标准转化表!$B:$H,5,FALSE)</f>
        <v>#N/A</v>
      </c>
    </row>
    <row r="807" spans="10:16">
      <c r="J807" s="61" t="e">
        <f>VLOOKUP(D807,商品标准转化表!$B:$H,7,FALSE)</f>
        <v>#N/A</v>
      </c>
      <c r="O807" s="58" t="e">
        <f>VLOOKUP(D807,商品标准转化表!$B:$H,6,FALSE)</f>
        <v>#N/A</v>
      </c>
      <c r="P807" s="58" t="e">
        <f>VLOOKUP(D807,商品标准转化表!$B:$H,5,FALSE)</f>
        <v>#N/A</v>
      </c>
    </row>
    <row r="808" spans="10:16">
      <c r="J808" s="61" t="e">
        <f>VLOOKUP(D808,商品标准转化表!$B:$H,7,FALSE)</f>
        <v>#N/A</v>
      </c>
      <c r="O808" s="58" t="e">
        <f>VLOOKUP(D808,商品标准转化表!$B:$H,6,FALSE)</f>
        <v>#N/A</v>
      </c>
      <c r="P808" s="58" t="e">
        <f>VLOOKUP(D808,商品标准转化表!$B:$H,5,FALSE)</f>
        <v>#N/A</v>
      </c>
    </row>
    <row r="809" spans="10:16">
      <c r="J809" s="61" t="e">
        <f>VLOOKUP(D809,商品标准转化表!$B:$H,7,FALSE)</f>
        <v>#N/A</v>
      </c>
      <c r="O809" s="58" t="e">
        <f>VLOOKUP(D809,商品标准转化表!$B:$H,6,FALSE)</f>
        <v>#N/A</v>
      </c>
      <c r="P809" s="58" t="e">
        <f>VLOOKUP(D809,商品标准转化表!$B:$H,5,FALSE)</f>
        <v>#N/A</v>
      </c>
    </row>
    <row r="810" spans="10:16">
      <c r="J810" s="61" t="e">
        <f>VLOOKUP(D810,商品标准转化表!$B:$H,7,FALSE)</f>
        <v>#N/A</v>
      </c>
      <c r="O810" s="58" t="e">
        <f>VLOOKUP(D810,商品标准转化表!$B:$H,6,FALSE)</f>
        <v>#N/A</v>
      </c>
      <c r="P810" s="58" t="e">
        <f>VLOOKUP(D810,商品标准转化表!$B:$H,5,FALSE)</f>
        <v>#N/A</v>
      </c>
    </row>
    <row r="811" spans="10:16">
      <c r="J811" s="61" t="e">
        <f>VLOOKUP(D811,商品标准转化表!$B:$H,7,FALSE)</f>
        <v>#N/A</v>
      </c>
      <c r="O811" s="58" t="e">
        <f>VLOOKUP(D811,商品标准转化表!$B:$H,6,FALSE)</f>
        <v>#N/A</v>
      </c>
      <c r="P811" s="58" t="e">
        <f>VLOOKUP(D811,商品标准转化表!$B:$H,5,FALSE)</f>
        <v>#N/A</v>
      </c>
    </row>
    <row r="812" spans="10:16">
      <c r="J812" s="61" t="e">
        <f>VLOOKUP(D812,商品标准转化表!$B:$H,7,FALSE)</f>
        <v>#N/A</v>
      </c>
      <c r="O812" s="58" t="e">
        <f>VLOOKUP(D812,商品标准转化表!$B:$H,6,FALSE)</f>
        <v>#N/A</v>
      </c>
      <c r="P812" s="58" t="e">
        <f>VLOOKUP(D812,商品标准转化表!$B:$H,5,FALSE)</f>
        <v>#N/A</v>
      </c>
    </row>
    <row r="813" spans="10:16">
      <c r="J813" s="61" t="e">
        <f>VLOOKUP(D813,商品标准转化表!$B:$H,7,FALSE)</f>
        <v>#N/A</v>
      </c>
      <c r="O813" s="58" t="e">
        <f>VLOOKUP(D813,商品标准转化表!$B:$H,6,FALSE)</f>
        <v>#N/A</v>
      </c>
      <c r="P813" s="58" t="e">
        <f>VLOOKUP(D813,商品标准转化表!$B:$H,5,FALSE)</f>
        <v>#N/A</v>
      </c>
    </row>
    <row r="814" spans="10:16">
      <c r="J814" s="61" t="e">
        <f>VLOOKUP(D814,商品标准转化表!$B:$H,7,FALSE)</f>
        <v>#N/A</v>
      </c>
      <c r="O814" s="58" t="e">
        <f>VLOOKUP(D814,商品标准转化表!$B:$H,6,FALSE)</f>
        <v>#N/A</v>
      </c>
      <c r="P814" s="58" t="e">
        <f>VLOOKUP(D814,商品标准转化表!$B:$H,5,FALSE)</f>
        <v>#N/A</v>
      </c>
    </row>
    <row r="815" spans="10:16">
      <c r="J815" s="61" t="e">
        <f>VLOOKUP(D815,商品标准转化表!$B:$H,7,FALSE)</f>
        <v>#N/A</v>
      </c>
      <c r="O815" s="58" t="e">
        <f>VLOOKUP(D815,商品标准转化表!$B:$H,6,FALSE)</f>
        <v>#N/A</v>
      </c>
      <c r="P815" s="58" t="e">
        <f>VLOOKUP(D815,商品标准转化表!$B:$H,5,FALSE)</f>
        <v>#N/A</v>
      </c>
    </row>
    <row r="816" spans="10:16">
      <c r="J816" s="61" t="e">
        <f>VLOOKUP(D816,商品标准转化表!$B:$H,7,FALSE)</f>
        <v>#N/A</v>
      </c>
      <c r="O816" s="58" t="e">
        <f>VLOOKUP(D816,商品标准转化表!$B:$H,6,FALSE)</f>
        <v>#N/A</v>
      </c>
      <c r="P816" s="58" t="e">
        <f>VLOOKUP(D816,商品标准转化表!$B:$H,5,FALSE)</f>
        <v>#N/A</v>
      </c>
    </row>
    <row r="817" spans="10:16">
      <c r="J817" s="61" t="e">
        <f>VLOOKUP(D817,商品标准转化表!$B:$H,7,FALSE)</f>
        <v>#N/A</v>
      </c>
      <c r="O817" s="58" t="e">
        <f>VLOOKUP(D817,商品标准转化表!$B:$H,6,FALSE)</f>
        <v>#N/A</v>
      </c>
      <c r="P817" s="58" t="e">
        <f>VLOOKUP(D817,商品标准转化表!$B:$H,5,FALSE)</f>
        <v>#N/A</v>
      </c>
    </row>
    <row r="818" spans="10:16">
      <c r="J818" s="61" t="e">
        <f>VLOOKUP(D818,商品标准转化表!$B:$H,7,FALSE)</f>
        <v>#N/A</v>
      </c>
      <c r="O818" s="58" t="e">
        <f>VLOOKUP(D818,商品标准转化表!$B:$H,6,FALSE)</f>
        <v>#N/A</v>
      </c>
      <c r="P818" s="58" t="e">
        <f>VLOOKUP(D818,商品标准转化表!$B:$H,5,FALSE)</f>
        <v>#N/A</v>
      </c>
    </row>
    <row r="819" spans="10:16">
      <c r="J819" s="61" t="e">
        <f>VLOOKUP(D819,商品标准转化表!$B:$H,7,FALSE)</f>
        <v>#N/A</v>
      </c>
      <c r="O819" s="58" t="e">
        <f>VLOOKUP(D819,商品标准转化表!$B:$H,6,FALSE)</f>
        <v>#N/A</v>
      </c>
      <c r="P819" s="58" t="e">
        <f>VLOOKUP(D819,商品标准转化表!$B:$H,5,FALSE)</f>
        <v>#N/A</v>
      </c>
    </row>
    <row r="820" spans="10:16">
      <c r="J820" s="61" t="e">
        <f>VLOOKUP(D820,商品标准转化表!$B:$H,7,FALSE)</f>
        <v>#N/A</v>
      </c>
      <c r="O820" s="58" t="e">
        <f>VLOOKUP(D820,商品标准转化表!$B:$H,6,FALSE)</f>
        <v>#N/A</v>
      </c>
      <c r="P820" s="58" t="e">
        <f>VLOOKUP(D820,商品标准转化表!$B:$H,5,FALSE)</f>
        <v>#N/A</v>
      </c>
    </row>
    <row r="821" spans="10:16">
      <c r="J821" s="61" t="e">
        <f>VLOOKUP(D821,商品标准转化表!$B:$H,7,FALSE)</f>
        <v>#N/A</v>
      </c>
      <c r="O821" s="58" t="e">
        <f>VLOOKUP(D821,商品标准转化表!$B:$H,6,FALSE)</f>
        <v>#N/A</v>
      </c>
      <c r="P821" s="58" t="e">
        <f>VLOOKUP(D821,商品标准转化表!$B:$H,5,FALSE)</f>
        <v>#N/A</v>
      </c>
    </row>
    <row r="822" spans="10:16">
      <c r="J822" s="61" t="e">
        <f>VLOOKUP(D822,商品标准转化表!$B:$H,7,FALSE)</f>
        <v>#N/A</v>
      </c>
      <c r="O822" s="58" t="e">
        <f>VLOOKUP(D822,商品标准转化表!$B:$H,6,FALSE)</f>
        <v>#N/A</v>
      </c>
      <c r="P822" s="58" t="e">
        <f>VLOOKUP(D822,商品标准转化表!$B:$H,5,FALSE)</f>
        <v>#N/A</v>
      </c>
    </row>
    <row r="823" spans="10:16">
      <c r="J823" s="61" t="e">
        <f>VLOOKUP(D823,商品标准转化表!$B:$H,7,FALSE)</f>
        <v>#N/A</v>
      </c>
      <c r="O823" s="58" t="e">
        <f>VLOOKUP(D823,商品标准转化表!$B:$H,6,FALSE)</f>
        <v>#N/A</v>
      </c>
      <c r="P823" s="58" t="e">
        <f>VLOOKUP(D823,商品标准转化表!$B:$H,5,FALSE)</f>
        <v>#N/A</v>
      </c>
    </row>
    <row r="824" spans="10:16">
      <c r="J824" s="61" t="e">
        <f>VLOOKUP(D824,商品标准转化表!$B:$H,7,FALSE)</f>
        <v>#N/A</v>
      </c>
      <c r="O824" s="58" t="e">
        <f>VLOOKUP(D824,商品标准转化表!$B:$H,6,FALSE)</f>
        <v>#N/A</v>
      </c>
      <c r="P824" s="58" t="e">
        <f>VLOOKUP(D824,商品标准转化表!$B:$H,5,FALSE)</f>
        <v>#N/A</v>
      </c>
    </row>
    <row r="825" spans="10:16">
      <c r="J825" s="61" t="e">
        <f>VLOOKUP(D825,商品标准转化表!$B:$H,7,FALSE)</f>
        <v>#N/A</v>
      </c>
      <c r="O825" s="58" t="e">
        <f>VLOOKUP(D825,商品标准转化表!$B:$H,6,FALSE)</f>
        <v>#N/A</v>
      </c>
      <c r="P825" s="58" t="e">
        <f>VLOOKUP(D825,商品标准转化表!$B:$H,5,FALSE)</f>
        <v>#N/A</v>
      </c>
    </row>
    <row r="826" spans="10:16">
      <c r="J826" s="61" t="e">
        <f>VLOOKUP(D826,商品标准转化表!$B:$H,7,FALSE)</f>
        <v>#N/A</v>
      </c>
      <c r="O826" s="58" t="e">
        <f>VLOOKUP(D826,商品标准转化表!$B:$H,6,FALSE)</f>
        <v>#N/A</v>
      </c>
      <c r="P826" s="58" t="e">
        <f>VLOOKUP(D826,商品标准转化表!$B:$H,5,FALSE)</f>
        <v>#N/A</v>
      </c>
    </row>
    <row r="827" spans="10:16">
      <c r="J827" s="61" t="e">
        <f>VLOOKUP(D827,商品标准转化表!$B:$H,7,FALSE)</f>
        <v>#N/A</v>
      </c>
      <c r="O827" s="58" t="e">
        <f>VLOOKUP(D827,商品标准转化表!$B:$H,6,FALSE)</f>
        <v>#N/A</v>
      </c>
      <c r="P827" s="58" t="e">
        <f>VLOOKUP(D827,商品标准转化表!$B:$H,5,FALSE)</f>
        <v>#N/A</v>
      </c>
    </row>
    <row r="828" spans="10:16">
      <c r="J828" s="61" t="e">
        <f>VLOOKUP(D828,商品标准转化表!$B:$H,7,FALSE)</f>
        <v>#N/A</v>
      </c>
      <c r="O828" s="58" t="e">
        <f>VLOOKUP(D828,商品标准转化表!$B:$H,6,FALSE)</f>
        <v>#N/A</v>
      </c>
      <c r="P828" s="58" t="e">
        <f>VLOOKUP(D828,商品标准转化表!$B:$H,5,FALSE)</f>
        <v>#N/A</v>
      </c>
    </row>
    <row r="829" spans="10:16">
      <c r="J829" s="61" t="e">
        <f>VLOOKUP(D829,商品标准转化表!$B:$H,7,FALSE)</f>
        <v>#N/A</v>
      </c>
      <c r="O829" s="58" t="e">
        <f>VLOOKUP(D829,商品标准转化表!$B:$H,6,FALSE)</f>
        <v>#N/A</v>
      </c>
      <c r="P829" s="58" t="e">
        <f>VLOOKUP(D829,商品标准转化表!$B:$H,5,FALSE)</f>
        <v>#N/A</v>
      </c>
    </row>
    <row r="830" spans="10:16">
      <c r="J830" s="61" t="e">
        <f>VLOOKUP(D830,商品标准转化表!$B:$H,7,FALSE)</f>
        <v>#N/A</v>
      </c>
      <c r="O830" s="58" t="e">
        <f>VLOOKUP(D830,商品标准转化表!$B:$H,6,FALSE)</f>
        <v>#N/A</v>
      </c>
      <c r="P830" s="58" t="e">
        <f>VLOOKUP(D830,商品标准转化表!$B:$H,5,FALSE)</f>
        <v>#N/A</v>
      </c>
    </row>
    <row r="831" spans="10:16">
      <c r="J831" s="61" t="e">
        <f>VLOOKUP(D831,商品标准转化表!$B:$H,7,FALSE)</f>
        <v>#N/A</v>
      </c>
      <c r="O831" s="58" t="e">
        <f>VLOOKUP(D831,商品标准转化表!$B:$H,6,FALSE)</f>
        <v>#N/A</v>
      </c>
      <c r="P831" s="58" t="e">
        <f>VLOOKUP(D831,商品标准转化表!$B:$H,5,FALSE)</f>
        <v>#N/A</v>
      </c>
    </row>
    <row r="832" spans="10:16">
      <c r="J832" s="61" t="e">
        <f>VLOOKUP(D832,商品标准转化表!$B:$H,7,FALSE)</f>
        <v>#N/A</v>
      </c>
      <c r="O832" s="58" t="e">
        <f>VLOOKUP(D832,商品标准转化表!$B:$H,6,FALSE)</f>
        <v>#N/A</v>
      </c>
      <c r="P832" s="58" t="e">
        <f>VLOOKUP(D832,商品标准转化表!$B:$H,5,FALSE)</f>
        <v>#N/A</v>
      </c>
    </row>
    <row r="833" spans="10:16">
      <c r="J833" s="61" t="e">
        <f>VLOOKUP(D833,商品标准转化表!$B:$H,7,FALSE)</f>
        <v>#N/A</v>
      </c>
      <c r="O833" s="58" t="e">
        <f>VLOOKUP(D833,商品标准转化表!$B:$H,6,FALSE)</f>
        <v>#N/A</v>
      </c>
      <c r="P833" s="58" t="e">
        <f>VLOOKUP(D833,商品标准转化表!$B:$H,5,FALSE)</f>
        <v>#N/A</v>
      </c>
    </row>
    <row r="834" spans="10:16">
      <c r="J834" s="61" t="e">
        <f>VLOOKUP(D834,商品标准转化表!$B:$H,7,FALSE)</f>
        <v>#N/A</v>
      </c>
      <c r="O834" s="58" t="e">
        <f>VLOOKUP(D834,商品标准转化表!$B:$H,6,FALSE)</f>
        <v>#N/A</v>
      </c>
      <c r="P834" s="58" t="e">
        <f>VLOOKUP(D834,商品标准转化表!$B:$H,5,FALSE)</f>
        <v>#N/A</v>
      </c>
    </row>
    <row r="835" spans="10:16">
      <c r="J835" s="61" t="e">
        <f>VLOOKUP(D835,商品标准转化表!$B:$H,7,FALSE)</f>
        <v>#N/A</v>
      </c>
      <c r="O835" s="58" t="e">
        <f>VLOOKUP(D835,商品标准转化表!$B:$H,6,FALSE)</f>
        <v>#N/A</v>
      </c>
      <c r="P835" s="58" t="e">
        <f>VLOOKUP(D835,商品标准转化表!$B:$H,5,FALSE)</f>
        <v>#N/A</v>
      </c>
    </row>
    <row r="836" spans="10:16">
      <c r="J836" s="61" t="e">
        <f>VLOOKUP(D836,商品标准转化表!$B:$H,7,FALSE)</f>
        <v>#N/A</v>
      </c>
      <c r="O836" s="58" t="e">
        <f>VLOOKUP(D836,商品标准转化表!$B:$H,6,FALSE)</f>
        <v>#N/A</v>
      </c>
      <c r="P836" s="58" t="e">
        <f>VLOOKUP(D836,商品标准转化表!$B:$H,5,FALSE)</f>
        <v>#N/A</v>
      </c>
    </row>
    <row r="837" spans="10:16">
      <c r="J837" s="61" t="e">
        <f>VLOOKUP(D837,商品标准转化表!$B:$H,7,FALSE)</f>
        <v>#N/A</v>
      </c>
      <c r="O837" s="58" t="e">
        <f>VLOOKUP(D837,商品标准转化表!$B:$H,6,FALSE)</f>
        <v>#N/A</v>
      </c>
      <c r="P837" s="58" t="e">
        <f>VLOOKUP(D837,商品标准转化表!$B:$H,5,FALSE)</f>
        <v>#N/A</v>
      </c>
    </row>
    <row r="838" spans="10:16">
      <c r="J838" s="61" t="e">
        <f>VLOOKUP(D838,商品标准转化表!$B:$H,7,FALSE)</f>
        <v>#N/A</v>
      </c>
      <c r="O838" s="58" t="e">
        <f>VLOOKUP(D838,商品标准转化表!$B:$H,6,FALSE)</f>
        <v>#N/A</v>
      </c>
      <c r="P838" s="58" t="e">
        <f>VLOOKUP(D838,商品标准转化表!$B:$H,5,FALSE)</f>
        <v>#N/A</v>
      </c>
    </row>
    <row r="839" spans="10:16">
      <c r="J839" s="61" t="e">
        <f>VLOOKUP(D839,商品标准转化表!$B:$H,7,FALSE)</f>
        <v>#N/A</v>
      </c>
      <c r="O839" s="58" t="e">
        <f>VLOOKUP(D839,商品标准转化表!$B:$H,6,FALSE)</f>
        <v>#N/A</v>
      </c>
      <c r="P839" s="58" t="e">
        <f>VLOOKUP(D839,商品标准转化表!$B:$H,5,FALSE)</f>
        <v>#N/A</v>
      </c>
    </row>
    <row r="840" spans="10:16">
      <c r="J840" s="61" t="e">
        <f>VLOOKUP(D840,商品标准转化表!$B:$H,7,FALSE)</f>
        <v>#N/A</v>
      </c>
      <c r="O840" s="58" t="e">
        <f>VLOOKUP(D840,商品标准转化表!$B:$H,6,FALSE)</f>
        <v>#N/A</v>
      </c>
      <c r="P840" s="58" t="e">
        <f>VLOOKUP(D840,商品标准转化表!$B:$H,5,FALSE)</f>
        <v>#N/A</v>
      </c>
    </row>
    <row r="841" spans="10:16">
      <c r="J841" s="61" t="e">
        <f>VLOOKUP(D841,商品标准转化表!$B:$H,7,FALSE)</f>
        <v>#N/A</v>
      </c>
      <c r="O841" s="58" t="e">
        <f>VLOOKUP(D841,商品标准转化表!$B:$H,6,FALSE)</f>
        <v>#N/A</v>
      </c>
      <c r="P841" s="58" t="e">
        <f>VLOOKUP(D841,商品标准转化表!$B:$H,5,FALSE)</f>
        <v>#N/A</v>
      </c>
    </row>
    <row r="842" spans="10:16">
      <c r="J842" s="61" t="e">
        <f>VLOOKUP(D842,商品标准转化表!$B:$H,7,FALSE)</f>
        <v>#N/A</v>
      </c>
      <c r="O842" s="58" t="e">
        <f>VLOOKUP(D842,商品标准转化表!$B:$H,6,FALSE)</f>
        <v>#N/A</v>
      </c>
      <c r="P842" s="58" t="e">
        <f>VLOOKUP(D842,商品标准转化表!$B:$H,5,FALSE)</f>
        <v>#N/A</v>
      </c>
    </row>
    <row r="843" spans="10:16">
      <c r="J843" s="61" t="e">
        <f>VLOOKUP(D843,商品标准转化表!$B:$H,7,FALSE)</f>
        <v>#N/A</v>
      </c>
      <c r="O843" s="58" t="e">
        <f>VLOOKUP(D843,商品标准转化表!$B:$H,6,FALSE)</f>
        <v>#N/A</v>
      </c>
      <c r="P843" s="58" t="e">
        <f>VLOOKUP(D843,商品标准转化表!$B:$H,5,FALSE)</f>
        <v>#N/A</v>
      </c>
    </row>
    <row r="844" spans="10:16">
      <c r="J844" s="61" t="e">
        <f>VLOOKUP(D844,商品标准转化表!$B:$H,7,FALSE)</f>
        <v>#N/A</v>
      </c>
      <c r="O844" s="58" t="e">
        <f>VLOOKUP(D844,商品标准转化表!$B:$H,6,FALSE)</f>
        <v>#N/A</v>
      </c>
      <c r="P844" s="58" t="e">
        <f>VLOOKUP(D844,商品标准转化表!$B:$H,5,FALSE)</f>
        <v>#N/A</v>
      </c>
    </row>
    <row r="845" spans="10:16">
      <c r="J845" s="61" t="e">
        <f>VLOOKUP(D845,商品标准转化表!$B:$H,7,FALSE)</f>
        <v>#N/A</v>
      </c>
      <c r="O845" s="58" t="e">
        <f>VLOOKUP(D845,商品标准转化表!$B:$H,6,FALSE)</f>
        <v>#N/A</v>
      </c>
      <c r="P845" s="58" t="e">
        <f>VLOOKUP(D845,商品标准转化表!$B:$H,5,FALSE)</f>
        <v>#N/A</v>
      </c>
    </row>
    <row r="846" spans="10:16">
      <c r="J846" s="61" t="e">
        <f>VLOOKUP(D846,商品标准转化表!$B:$H,7,FALSE)</f>
        <v>#N/A</v>
      </c>
      <c r="O846" s="58" t="e">
        <f>VLOOKUP(D846,商品标准转化表!$B:$H,6,FALSE)</f>
        <v>#N/A</v>
      </c>
      <c r="P846" s="58" t="e">
        <f>VLOOKUP(D846,商品标准转化表!$B:$H,5,FALSE)</f>
        <v>#N/A</v>
      </c>
    </row>
    <row r="847" spans="10:16">
      <c r="J847" s="61" t="e">
        <f>VLOOKUP(D847,商品标准转化表!$B:$H,7,FALSE)</f>
        <v>#N/A</v>
      </c>
      <c r="O847" s="58" t="e">
        <f>VLOOKUP(D847,商品标准转化表!$B:$H,6,FALSE)</f>
        <v>#N/A</v>
      </c>
      <c r="P847" s="58" t="e">
        <f>VLOOKUP(D847,商品标准转化表!$B:$H,5,FALSE)</f>
        <v>#N/A</v>
      </c>
    </row>
    <row r="848" spans="10:16">
      <c r="J848" s="61" t="e">
        <f>VLOOKUP(D848,商品标准转化表!$B:$H,7,FALSE)</f>
        <v>#N/A</v>
      </c>
      <c r="O848" s="58" t="e">
        <f>VLOOKUP(D848,商品标准转化表!$B:$H,6,FALSE)</f>
        <v>#N/A</v>
      </c>
      <c r="P848" s="58" t="e">
        <f>VLOOKUP(D848,商品标准转化表!$B:$H,5,FALSE)</f>
        <v>#N/A</v>
      </c>
    </row>
    <row r="849" spans="10:16">
      <c r="J849" s="61" t="e">
        <f>VLOOKUP(D849,商品标准转化表!$B:$H,7,FALSE)</f>
        <v>#N/A</v>
      </c>
      <c r="O849" s="58" t="e">
        <f>VLOOKUP(D849,商品标准转化表!$B:$H,6,FALSE)</f>
        <v>#N/A</v>
      </c>
      <c r="P849" s="58" t="e">
        <f>VLOOKUP(D849,商品标准转化表!$B:$H,5,FALSE)</f>
        <v>#N/A</v>
      </c>
    </row>
    <row r="850" spans="10:16">
      <c r="J850" s="61" t="e">
        <f>VLOOKUP(D850,商品标准转化表!$B:$H,7,FALSE)</f>
        <v>#N/A</v>
      </c>
      <c r="O850" s="58" t="e">
        <f>VLOOKUP(D850,商品标准转化表!$B:$H,6,FALSE)</f>
        <v>#N/A</v>
      </c>
      <c r="P850" s="58" t="e">
        <f>VLOOKUP(D850,商品标准转化表!$B:$H,5,FALSE)</f>
        <v>#N/A</v>
      </c>
    </row>
    <row r="851" spans="10:16">
      <c r="J851" s="61" t="e">
        <f>VLOOKUP(D851,商品标准转化表!$B:$H,7,FALSE)</f>
        <v>#N/A</v>
      </c>
      <c r="O851" s="58" t="e">
        <f>VLOOKUP(D851,商品标准转化表!$B:$H,6,FALSE)</f>
        <v>#N/A</v>
      </c>
      <c r="P851" s="58" t="e">
        <f>VLOOKUP(D851,商品标准转化表!$B:$H,5,FALSE)</f>
        <v>#N/A</v>
      </c>
    </row>
    <row r="852" spans="10:16">
      <c r="J852" s="61" t="e">
        <f>VLOOKUP(D852,商品标准转化表!$B:$H,7,FALSE)</f>
        <v>#N/A</v>
      </c>
      <c r="O852" s="58" t="e">
        <f>VLOOKUP(D852,商品标准转化表!$B:$H,6,FALSE)</f>
        <v>#N/A</v>
      </c>
      <c r="P852" s="58" t="e">
        <f>VLOOKUP(D852,商品标准转化表!$B:$H,5,FALSE)</f>
        <v>#N/A</v>
      </c>
    </row>
    <row r="853" spans="10:16">
      <c r="J853" s="61" t="e">
        <f>VLOOKUP(D853,商品标准转化表!$B:$H,7,FALSE)</f>
        <v>#N/A</v>
      </c>
      <c r="O853" s="58" t="e">
        <f>VLOOKUP(D853,商品标准转化表!$B:$H,6,FALSE)</f>
        <v>#N/A</v>
      </c>
      <c r="P853" s="58" t="e">
        <f>VLOOKUP(D853,商品标准转化表!$B:$H,5,FALSE)</f>
        <v>#N/A</v>
      </c>
    </row>
    <row r="854" spans="10:16">
      <c r="J854" s="61" t="e">
        <f>VLOOKUP(D854,商品标准转化表!$B:$H,7,FALSE)</f>
        <v>#N/A</v>
      </c>
      <c r="O854" s="58" t="e">
        <f>VLOOKUP(D854,商品标准转化表!$B:$H,6,FALSE)</f>
        <v>#N/A</v>
      </c>
      <c r="P854" s="58" t="e">
        <f>VLOOKUP(D854,商品标准转化表!$B:$H,5,FALSE)</f>
        <v>#N/A</v>
      </c>
    </row>
    <row r="855" spans="10:16">
      <c r="J855" s="61" t="e">
        <f>VLOOKUP(D855,商品标准转化表!$B:$H,7,FALSE)</f>
        <v>#N/A</v>
      </c>
      <c r="O855" s="58" t="e">
        <f>VLOOKUP(D855,商品标准转化表!$B:$H,6,FALSE)</f>
        <v>#N/A</v>
      </c>
      <c r="P855" s="58" t="e">
        <f>VLOOKUP(D855,商品标准转化表!$B:$H,5,FALSE)</f>
        <v>#N/A</v>
      </c>
    </row>
    <row r="856" spans="10:16">
      <c r="J856" s="61" t="e">
        <f>VLOOKUP(D856,商品标准转化表!$B:$H,7,FALSE)</f>
        <v>#N/A</v>
      </c>
      <c r="O856" s="58" t="e">
        <f>VLOOKUP(D856,商品标准转化表!$B:$H,6,FALSE)</f>
        <v>#N/A</v>
      </c>
      <c r="P856" s="58" t="e">
        <f>VLOOKUP(D856,商品标准转化表!$B:$H,5,FALSE)</f>
        <v>#N/A</v>
      </c>
    </row>
    <row r="857" spans="10:16">
      <c r="J857" s="61" t="e">
        <f>VLOOKUP(D857,商品标准转化表!$B:$H,7,FALSE)</f>
        <v>#N/A</v>
      </c>
      <c r="O857" s="58" t="e">
        <f>VLOOKUP(D857,商品标准转化表!$B:$H,6,FALSE)</f>
        <v>#N/A</v>
      </c>
      <c r="P857" s="58" t="e">
        <f>VLOOKUP(D857,商品标准转化表!$B:$H,5,FALSE)</f>
        <v>#N/A</v>
      </c>
    </row>
    <row r="858" spans="10:16">
      <c r="J858" s="61" t="e">
        <f>VLOOKUP(D858,商品标准转化表!$B:$H,7,FALSE)</f>
        <v>#N/A</v>
      </c>
      <c r="O858" s="58" t="e">
        <f>VLOOKUP(D858,商品标准转化表!$B:$H,6,FALSE)</f>
        <v>#N/A</v>
      </c>
      <c r="P858" s="58" t="e">
        <f>VLOOKUP(D858,商品标准转化表!$B:$H,5,FALSE)</f>
        <v>#N/A</v>
      </c>
    </row>
    <row r="859" spans="10:16">
      <c r="J859" s="61" t="e">
        <f>VLOOKUP(D859,商品标准转化表!$B:$H,7,FALSE)</f>
        <v>#N/A</v>
      </c>
      <c r="O859" s="58" t="e">
        <f>VLOOKUP(D859,商品标准转化表!$B:$H,6,FALSE)</f>
        <v>#N/A</v>
      </c>
      <c r="P859" s="58" t="e">
        <f>VLOOKUP(D859,商品标准转化表!$B:$H,5,FALSE)</f>
        <v>#N/A</v>
      </c>
    </row>
    <row r="860" spans="10:16">
      <c r="J860" s="61" t="e">
        <f>VLOOKUP(D860,商品标准转化表!$B:$H,7,FALSE)</f>
        <v>#N/A</v>
      </c>
      <c r="O860" s="58" t="e">
        <f>VLOOKUP(D860,商品标准转化表!$B:$H,6,FALSE)</f>
        <v>#N/A</v>
      </c>
      <c r="P860" s="58" t="e">
        <f>VLOOKUP(D860,商品标准转化表!$B:$H,5,FALSE)</f>
        <v>#N/A</v>
      </c>
    </row>
    <row r="861" spans="10:16">
      <c r="J861" s="61" t="e">
        <f>VLOOKUP(D861,商品标准转化表!$B:$H,7,FALSE)</f>
        <v>#N/A</v>
      </c>
      <c r="O861" s="58" t="e">
        <f>VLOOKUP(D861,商品标准转化表!$B:$H,6,FALSE)</f>
        <v>#N/A</v>
      </c>
      <c r="P861" s="58" t="e">
        <f>VLOOKUP(D861,商品标准转化表!$B:$H,5,FALSE)</f>
        <v>#N/A</v>
      </c>
    </row>
    <row r="862" spans="10:16">
      <c r="J862" s="61" t="e">
        <f>VLOOKUP(D862,商品标准转化表!$B:$H,7,FALSE)</f>
        <v>#N/A</v>
      </c>
      <c r="O862" s="58" t="e">
        <f>VLOOKUP(D862,商品标准转化表!$B:$H,6,FALSE)</f>
        <v>#N/A</v>
      </c>
      <c r="P862" s="58" t="e">
        <f>VLOOKUP(D862,商品标准转化表!$B:$H,5,FALSE)</f>
        <v>#N/A</v>
      </c>
    </row>
    <row r="863" spans="10:16">
      <c r="J863" s="61" t="e">
        <f>VLOOKUP(D863,商品标准转化表!$B:$H,7,FALSE)</f>
        <v>#N/A</v>
      </c>
      <c r="O863" s="58" t="e">
        <f>VLOOKUP(D863,商品标准转化表!$B:$H,6,FALSE)</f>
        <v>#N/A</v>
      </c>
      <c r="P863" s="58" t="e">
        <f>VLOOKUP(D863,商品标准转化表!$B:$H,5,FALSE)</f>
        <v>#N/A</v>
      </c>
    </row>
    <row r="864" spans="10:16">
      <c r="J864" s="61" t="e">
        <f>VLOOKUP(D864,商品标准转化表!$B:$H,7,FALSE)</f>
        <v>#N/A</v>
      </c>
      <c r="O864" s="58" t="e">
        <f>VLOOKUP(D864,商品标准转化表!$B:$H,6,FALSE)</f>
        <v>#N/A</v>
      </c>
      <c r="P864" s="58" t="e">
        <f>VLOOKUP(D864,商品标准转化表!$B:$H,5,FALSE)</f>
        <v>#N/A</v>
      </c>
    </row>
    <row r="865" spans="10:16">
      <c r="J865" s="61" t="e">
        <f>VLOOKUP(D865,商品标准转化表!$B:$H,7,FALSE)</f>
        <v>#N/A</v>
      </c>
      <c r="O865" s="58" t="e">
        <f>VLOOKUP(D865,商品标准转化表!$B:$H,6,FALSE)</f>
        <v>#N/A</v>
      </c>
      <c r="P865" s="58" t="e">
        <f>VLOOKUP(D865,商品标准转化表!$B:$H,5,FALSE)</f>
        <v>#N/A</v>
      </c>
    </row>
    <row r="866" spans="10:16">
      <c r="J866" s="61" t="e">
        <f>VLOOKUP(D866,商品标准转化表!$B:$H,7,FALSE)</f>
        <v>#N/A</v>
      </c>
      <c r="O866" s="58" t="e">
        <f>VLOOKUP(D866,商品标准转化表!$B:$H,6,FALSE)</f>
        <v>#N/A</v>
      </c>
      <c r="P866" s="58" t="e">
        <f>VLOOKUP(D866,商品标准转化表!$B:$H,5,FALSE)</f>
        <v>#N/A</v>
      </c>
    </row>
    <row r="867" spans="10:16">
      <c r="J867" s="61" t="e">
        <f>VLOOKUP(D867,商品标准转化表!$B:$H,7,FALSE)</f>
        <v>#N/A</v>
      </c>
      <c r="O867" s="58" t="e">
        <f>VLOOKUP(D867,商品标准转化表!$B:$H,6,FALSE)</f>
        <v>#N/A</v>
      </c>
      <c r="P867" s="58" t="e">
        <f>VLOOKUP(D867,商品标准转化表!$B:$H,5,FALSE)</f>
        <v>#N/A</v>
      </c>
    </row>
    <row r="868" spans="10:16">
      <c r="J868" s="61" t="e">
        <f>VLOOKUP(D868,商品标准转化表!$B:$H,7,FALSE)</f>
        <v>#N/A</v>
      </c>
      <c r="O868" s="58" t="e">
        <f>VLOOKUP(D868,商品标准转化表!$B:$H,6,FALSE)</f>
        <v>#N/A</v>
      </c>
      <c r="P868" s="58" t="e">
        <f>VLOOKUP(D868,商品标准转化表!$B:$H,5,FALSE)</f>
        <v>#N/A</v>
      </c>
    </row>
    <row r="869" spans="10:16">
      <c r="J869" s="61" t="e">
        <f>VLOOKUP(D869,商品标准转化表!$B:$H,7,FALSE)</f>
        <v>#N/A</v>
      </c>
      <c r="O869" s="58" t="e">
        <f>VLOOKUP(D869,商品标准转化表!$B:$H,6,FALSE)</f>
        <v>#N/A</v>
      </c>
      <c r="P869" s="58" t="e">
        <f>VLOOKUP(D869,商品标准转化表!$B:$H,5,FALSE)</f>
        <v>#N/A</v>
      </c>
    </row>
    <row r="870" spans="10:16">
      <c r="J870" s="61" t="e">
        <f>VLOOKUP(D870,商品标准转化表!$B:$H,7,FALSE)</f>
        <v>#N/A</v>
      </c>
      <c r="O870" s="58" t="e">
        <f>VLOOKUP(D870,商品标准转化表!$B:$H,6,FALSE)</f>
        <v>#N/A</v>
      </c>
      <c r="P870" s="58" t="e">
        <f>VLOOKUP(D870,商品标准转化表!$B:$H,5,FALSE)</f>
        <v>#N/A</v>
      </c>
    </row>
    <row r="871" spans="10:16">
      <c r="J871" s="61" t="e">
        <f>VLOOKUP(D871,商品标准转化表!$B:$H,7,FALSE)</f>
        <v>#N/A</v>
      </c>
      <c r="O871" s="58" t="e">
        <f>VLOOKUP(D871,商品标准转化表!$B:$H,6,FALSE)</f>
        <v>#N/A</v>
      </c>
      <c r="P871" s="58" t="e">
        <f>VLOOKUP(D871,商品标准转化表!$B:$H,5,FALSE)</f>
        <v>#N/A</v>
      </c>
    </row>
    <row r="872" spans="10:16">
      <c r="J872" s="61" t="e">
        <f>VLOOKUP(D872,商品标准转化表!$B:$H,7,FALSE)</f>
        <v>#N/A</v>
      </c>
      <c r="O872" s="58" t="e">
        <f>VLOOKUP(D872,商品标准转化表!$B:$H,6,FALSE)</f>
        <v>#N/A</v>
      </c>
      <c r="P872" s="58" t="e">
        <f>VLOOKUP(D872,商品标准转化表!$B:$H,5,FALSE)</f>
        <v>#N/A</v>
      </c>
    </row>
    <row r="873" spans="10:16">
      <c r="J873" s="61" t="e">
        <f>VLOOKUP(D873,商品标准转化表!$B:$H,7,FALSE)</f>
        <v>#N/A</v>
      </c>
      <c r="O873" s="58" t="e">
        <f>VLOOKUP(D873,商品标准转化表!$B:$H,6,FALSE)</f>
        <v>#N/A</v>
      </c>
      <c r="P873" s="58" t="e">
        <f>VLOOKUP(D873,商品标准转化表!$B:$H,5,FALSE)</f>
        <v>#N/A</v>
      </c>
    </row>
    <row r="874" spans="10:16">
      <c r="J874" s="61" t="e">
        <f>VLOOKUP(D874,商品标准转化表!$B:$H,7,FALSE)</f>
        <v>#N/A</v>
      </c>
      <c r="O874" s="58" t="e">
        <f>VLOOKUP(D874,商品标准转化表!$B:$H,6,FALSE)</f>
        <v>#N/A</v>
      </c>
      <c r="P874" s="58" t="e">
        <f>VLOOKUP(D874,商品标准转化表!$B:$H,5,FALSE)</f>
        <v>#N/A</v>
      </c>
    </row>
    <row r="875" spans="10:16">
      <c r="J875" s="61" t="e">
        <f>VLOOKUP(D875,商品标准转化表!$B:$H,7,FALSE)</f>
        <v>#N/A</v>
      </c>
      <c r="O875" s="58" t="e">
        <f>VLOOKUP(D875,商品标准转化表!$B:$H,6,FALSE)</f>
        <v>#N/A</v>
      </c>
      <c r="P875" s="58" t="e">
        <f>VLOOKUP(D875,商品标准转化表!$B:$H,5,FALSE)</f>
        <v>#N/A</v>
      </c>
    </row>
    <row r="876" spans="10:16">
      <c r="J876" s="61" t="e">
        <f>VLOOKUP(D876,商品标准转化表!$B:$H,7,FALSE)</f>
        <v>#N/A</v>
      </c>
      <c r="O876" s="58" t="e">
        <f>VLOOKUP(D876,商品标准转化表!$B:$H,6,FALSE)</f>
        <v>#N/A</v>
      </c>
      <c r="P876" s="58" t="e">
        <f>VLOOKUP(D876,商品标准转化表!$B:$H,5,FALSE)</f>
        <v>#N/A</v>
      </c>
    </row>
    <row r="877" spans="10:16">
      <c r="J877" s="61" t="e">
        <f>VLOOKUP(D877,商品标准转化表!$B:$H,7,FALSE)</f>
        <v>#N/A</v>
      </c>
      <c r="O877" s="58" t="e">
        <f>VLOOKUP(D877,商品标准转化表!$B:$H,6,FALSE)</f>
        <v>#N/A</v>
      </c>
      <c r="P877" s="58" t="e">
        <f>VLOOKUP(D877,商品标准转化表!$B:$H,5,FALSE)</f>
        <v>#N/A</v>
      </c>
    </row>
    <row r="878" spans="10:16">
      <c r="J878" s="61" t="e">
        <f>VLOOKUP(D878,商品标准转化表!$B:$H,7,FALSE)</f>
        <v>#N/A</v>
      </c>
      <c r="O878" s="58" t="e">
        <f>VLOOKUP(D878,商品标准转化表!$B:$H,6,FALSE)</f>
        <v>#N/A</v>
      </c>
      <c r="P878" s="58" t="e">
        <f>VLOOKUP(D878,商品标准转化表!$B:$H,5,FALSE)</f>
        <v>#N/A</v>
      </c>
    </row>
    <row r="879" spans="10:16">
      <c r="J879" s="61" t="e">
        <f>VLOOKUP(D879,商品标准转化表!$B:$H,7,FALSE)</f>
        <v>#N/A</v>
      </c>
      <c r="O879" s="58" t="e">
        <f>VLOOKUP(D879,商品标准转化表!$B:$H,6,FALSE)</f>
        <v>#N/A</v>
      </c>
      <c r="P879" s="58" t="e">
        <f>VLOOKUP(D879,商品标准转化表!$B:$H,5,FALSE)</f>
        <v>#N/A</v>
      </c>
    </row>
    <row r="880" spans="10:16">
      <c r="J880" s="61" t="e">
        <f>VLOOKUP(D880,商品标准转化表!$B:$H,7,FALSE)</f>
        <v>#N/A</v>
      </c>
      <c r="O880" s="58" t="e">
        <f>VLOOKUP(D880,商品标准转化表!$B:$H,6,FALSE)</f>
        <v>#N/A</v>
      </c>
      <c r="P880" s="58" t="e">
        <f>VLOOKUP(D880,商品标准转化表!$B:$H,5,FALSE)</f>
        <v>#N/A</v>
      </c>
    </row>
    <row r="881" spans="10:16">
      <c r="J881" s="61" t="e">
        <f>VLOOKUP(D881,商品标准转化表!$B:$H,7,FALSE)</f>
        <v>#N/A</v>
      </c>
      <c r="O881" s="58" t="e">
        <f>VLOOKUP(D881,商品标准转化表!$B:$H,6,FALSE)</f>
        <v>#N/A</v>
      </c>
      <c r="P881" s="58" t="e">
        <f>VLOOKUP(D881,商品标准转化表!$B:$H,5,FALSE)</f>
        <v>#N/A</v>
      </c>
    </row>
    <row r="882" spans="10:16">
      <c r="J882" s="61" t="e">
        <f>VLOOKUP(D882,商品标准转化表!$B:$H,7,FALSE)</f>
        <v>#N/A</v>
      </c>
      <c r="O882" s="58" t="e">
        <f>VLOOKUP(D882,商品标准转化表!$B:$H,6,FALSE)</f>
        <v>#N/A</v>
      </c>
      <c r="P882" s="58" t="e">
        <f>VLOOKUP(D882,商品标准转化表!$B:$H,5,FALSE)</f>
        <v>#N/A</v>
      </c>
    </row>
    <row r="883" spans="10:16">
      <c r="J883" s="61" t="e">
        <f>VLOOKUP(D883,商品标准转化表!$B:$H,7,FALSE)</f>
        <v>#N/A</v>
      </c>
      <c r="O883" s="58" t="e">
        <f>VLOOKUP(D883,商品标准转化表!$B:$H,6,FALSE)</f>
        <v>#N/A</v>
      </c>
      <c r="P883" s="58" t="e">
        <f>VLOOKUP(D883,商品标准转化表!$B:$H,5,FALSE)</f>
        <v>#N/A</v>
      </c>
    </row>
    <row r="884" spans="10:16">
      <c r="J884" s="61" t="e">
        <f>VLOOKUP(D884,商品标准转化表!$B:$H,7,FALSE)</f>
        <v>#N/A</v>
      </c>
      <c r="O884" s="58" t="e">
        <f>VLOOKUP(D884,商品标准转化表!$B:$H,6,FALSE)</f>
        <v>#N/A</v>
      </c>
      <c r="P884" s="58" t="e">
        <f>VLOOKUP(D884,商品标准转化表!$B:$H,5,FALSE)</f>
        <v>#N/A</v>
      </c>
    </row>
    <row r="885" spans="10:16">
      <c r="J885" s="61" t="e">
        <f>VLOOKUP(D885,商品标准转化表!$B:$H,7,FALSE)</f>
        <v>#N/A</v>
      </c>
      <c r="O885" s="58" t="e">
        <f>VLOOKUP(D885,商品标准转化表!$B:$H,6,FALSE)</f>
        <v>#N/A</v>
      </c>
      <c r="P885" s="58" t="e">
        <f>VLOOKUP(D885,商品标准转化表!$B:$H,5,FALSE)</f>
        <v>#N/A</v>
      </c>
    </row>
    <row r="886" spans="10:16">
      <c r="J886" s="61" t="e">
        <f>VLOOKUP(D886,商品标准转化表!$B:$H,7,FALSE)</f>
        <v>#N/A</v>
      </c>
      <c r="O886" s="58" t="e">
        <f>VLOOKUP(D886,商品标准转化表!$B:$H,6,FALSE)</f>
        <v>#N/A</v>
      </c>
      <c r="P886" s="58" t="e">
        <f>VLOOKUP(D886,商品标准转化表!$B:$H,5,FALSE)</f>
        <v>#N/A</v>
      </c>
    </row>
    <row r="887" spans="10:16">
      <c r="J887" s="61" t="e">
        <f>VLOOKUP(D887,商品标准转化表!$B:$H,7,FALSE)</f>
        <v>#N/A</v>
      </c>
      <c r="O887" s="58" t="e">
        <f>VLOOKUP(D887,商品标准转化表!$B:$H,6,FALSE)</f>
        <v>#N/A</v>
      </c>
      <c r="P887" s="58" t="e">
        <f>VLOOKUP(D887,商品标准转化表!$B:$H,5,FALSE)</f>
        <v>#N/A</v>
      </c>
    </row>
    <row r="888" spans="10:16">
      <c r="J888" s="61" t="e">
        <f>VLOOKUP(D888,商品标准转化表!$B:$H,7,FALSE)</f>
        <v>#N/A</v>
      </c>
      <c r="O888" s="58" t="e">
        <f>VLOOKUP(D888,商品标准转化表!$B:$H,6,FALSE)</f>
        <v>#N/A</v>
      </c>
      <c r="P888" s="58" t="e">
        <f>VLOOKUP(D888,商品标准转化表!$B:$H,5,FALSE)</f>
        <v>#N/A</v>
      </c>
    </row>
    <row r="889" spans="10:16">
      <c r="J889" s="61" t="e">
        <f>VLOOKUP(D889,商品标准转化表!$B:$H,7,FALSE)</f>
        <v>#N/A</v>
      </c>
      <c r="O889" s="58" t="e">
        <f>VLOOKUP(D889,商品标准转化表!$B:$H,6,FALSE)</f>
        <v>#N/A</v>
      </c>
      <c r="P889" s="58" t="e">
        <f>VLOOKUP(D889,商品标准转化表!$B:$H,5,FALSE)</f>
        <v>#N/A</v>
      </c>
    </row>
    <row r="890" spans="10:16">
      <c r="J890" s="61" t="e">
        <f>VLOOKUP(D890,商品标准转化表!$B:$H,7,FALSE)</f>
        <v>#N/A</v>
      </c>
      <c r="O890" s="58" t="e">
        <f>VLOOKUP(D890,商品标准转化表!$B:$H,6,FALSE)</f>
        <v>#N/A</v>
      </c>
      <c r="P890" s="58" t="e">
        <f>VLOOKUP(D890,商品标准转化表!$B:$H,5,FALSE)</f>
        <v>#N/A</v>
      </c>
    </row>
    <row r="891" spans="10:16">
      <c r="J891" s="61" t="e">
        <f>VLOOKUP(D891,商品标准转化表!$B:$H,7,FALSE)</f>
        <v>#N/A</v>
      </c>
      <c r="O891" s="58" t="e">
        <f>VLOOKUP(D891,商品标准转化表!$B:$H,6,FALSE)</f>
        <v>#N/A</v>
      </c>
      <c r="P891" s="58" t="e">
        <f>VLOOKUP(D891,商品标准转化表!$B:$H,5,FALSE)</f>
        <v>#N/A</v>
      </c>
    </row>
    <row r="892" spans="10:16">
      <c r="J892" s="61" t="e">
        <f>VLOOKUP(D892,商品标准转化表!$B:$H,7,FALSE)</f>
        <v>#N/A</v>
      </c>
      <c r="O892" s="58" t="e">
        <f>VLOOKUP(D892,商品标准转化表!$B:$H,6,FALSE)</f>
        <v>#N/A</v>
      </c>
      <c r="P892" s="58" t="e">
        <f>VLOOKUP(D892,商品标准转化表!$B:$H,5,FALSE)</f>
        <v>#N/A</v>
      </c>
    </row>
    <row r="893" spans="10:16">
      <c r="J893" s="61" t="e">
        <f>VLOOKUP(D893,商品标准转化表!$B:$H,7,FALSE)</f>
        <v>#N/A</v>
      </c>
      <c r="O893" s="58" t="e">
        <f>VLOOKUP(D893,商品标准转化表!$B:$H,6,FALSE)</f>
        <v>#N/A</v>
      </c>
      <c r="P893" s="58" t="e">
        <f>VLOOKUP(D893,商品标准转化表!$B:$H,5,FALSE)</f>
        <v>#N/A</v>
      </c>
    </row>
    <row r="894" spans="10:16">
      <c r="J894" s="61" t="e">
        <f>VLOOKUP(D894,商品标准转化表!$B:$H,7,FALSE)</f>
        <v>#N/A</v>
      </c>
      <c r="O894" s="58" t="e">
        <f>VLOOKUP(D894,商品标准转化表!$B:$H,6,FALSE)</f>
        <v>#N/A</v>
      </c>
      <c r="P894" s="58" t="e">
        <f>VLOOKUP(D894,商品标准转化表!$B:$H,5,FALSE)</f>
        <v>#N/A</v>
      </c>
    </row>
    <row r="895" spans="10:16">
      <c r="J895" s="61" t="e">
        <f>VLOOKUP(D895,商品标准转化表!$B:$H,7,FALSE)</f>
        <v>#N/A</v>
      </c>
      <c r="O895" s="58" t="e">
        <f>VLOOKUP(D895,商品标准转化表!$B:$H,6,FALSE)</f>
        <v>#N/A</v>
      </c>
      <c r="P895" s="58" t="e">
        <f>VLOOKUP(D895,商品标准转化表!$B:$H,5,FALSE)</f>
        <v>#N/A</v>
      </c>
    </row>
    <row r="896" spans="10:16">
      <c r="J896" s="61" t="e">
        <f>VLOOKUP(D896,商品标准转化表!$B:$H,7,FALSE)</f>
        <v>#N/A</v>
      </c>
      <c r="O896" s="58" t="e">
        <f>VLOOKUP(D896,商品标准转化表!$B:$H,6,FALSE)</f>
        <v>#N/A</v>
      </c>
      <c r="P896" s="58" t="e">
        <f>VLOOKUP(D896,商品标准转化表!$B:$H,5,FALSE)</f>
        <v>#N/A</v>
      </c>
    </row>
    <row r="897" spans="10:16">
      <c r="J897" s="61" t="e">
        <f>VLOOKUP(D897,商品标准转化表!$B:$H,7,FALSE)</f>
        <v>#N/A</v>
      </c>
      <c r="O897" s="58" t="e">
        <f>VLOOKUP(D897,商品标准转化表!$B:$H,6,FALSE)</f>
        <v>#N/A</v>
      </c>
      <c r="P897" s="58" t="e">
        <f>VLOOKUP(D897,商品标准转化表!$B:$H,5,FALSE)</f>
        <v>#N/A</v>
      </c>
    </row>
    <row r="898" spans="10:16">
      <c r="J898" s="61" t="e">
        <f>VLOOKUP(D898,商品标准转化表!$B:$H,7,FALSE)</f>
        <v>#N/A</v>
      </c>
      <c r="O898" s="58" t="e">
        <f>VLOOKUP(D898,商品标准转化表!$B:$H,6,FALSE)</f>
        <v>#N/A</v>
      </c>
      <c r="P898" s="58" t="e">
        <f>VLOOKUP(D898,商品标准转化表!$B:$H,5,FALSE)</f>
        <v>#N/A</v>
      </c>
    </row>
    <row r="899" spans="10:16">
      <c r="J899" s="61" t="e">
        <f>VLOOKUP(D899,商品标准转化表!$B:$H,7,FALSE)</f>
        <v>#N/A</v>
      </c>
      <c r="O899" s="58" t="e">
        <f>VLOOKUP(D899,商品标准转化表!$B:$H,6,FALSE)</f>
        <v>#N/A</v>
      </c>
      <c r="P899" s="58" t="e">
        <f>VLOOKUP(D899,商品标准转化表!$B:$H,5,FALSE)</f>
        <v>#N/A</v>
      </c>
    </row>
    <row r="900" spans="10:16">
      <c r="J900" s="61" t="e">
        <f>VLOOKUP(D900,商品标准转化表!$B:$H,7,FALSE)</f>
        <v>#N/A</v>
      </c>
      <c r="O900" s="58" t="e">
        <f>VLOOKUP(D900,商品标准转化表!$B:$H,6,FALSE)</f>
        <v>#N/A</v>
      </c>
      <c r="P900" s="58" t="e">
        <f>VLOOKUP(D900,商品标准转化表!$B:$H,5,FALSE)</f>
        <v>#N/A</v>
      </c>
    </row>
    <row r="901" spans="10:16">
      <c r="J901" s="61" t="e">
        <f>VLOOKUP(D901,商品标准转化表!$B:$H,7,FALSE)</f>
        <v>#N/A</v>
      </c>
      <c r="O901" s="58" t="e">
        <f>VLOOKUP(D901,商品标准转化表!$B:$H,6,FALSE)</f>
        <v>#N/A</v>
      </c>
      <c r="P901" s="58" t="e">
        <f>VLOOKUP(D901,商品标准转化表!$B:$H,5,FALSE)</f>
        <v>#N/A</v>
      </c>
    </row>
    <row r="902" spans="10:16">
      <c r="J902" s="61" t="e">
        <f>VLOOKUP(D902,商品标准转化表!$B:$H,7,FALSE)</f>
        <v>#N/A</v>
      </c>
      <c r="O902" s="58" t="e">
        <f>VLOOKUP(D902,商品标准转化表!$B:$H,6,FALSE)</f>
        <v>#N/A</v>
      </c>
      <c r="P902" s="58" t="e">
        <f>VLOOKUP(D902,商品标准转化表!$B:$H,5,FALSE)</f>
        <v>#N/A</v>
      </c>
    </row>
    <row r="903" spans="10:16">
      <c r="J903" s="61" t="e">
        <f>VLOOKUP(D903,商品标准转化表!$B:$H,7,FALSE)</f>
        <v>#N/A</v>
      </c>
      <c r="O903" s="58" t="e">
        <f>VLOOKUP(D903,商品标准转化表!$B:$H,6,FALSE)</f>
        <v>#N/A</v>
      </c>
      <c r="P903" s="58" t="e">
        <f>VLOOKUP(D903,商品标准转化表!$B:$H,5,FALSE)</f>
        <v>#N/A</v>
      </c>
    </row>
    <row r="904" spans="10:16">
      <c r="J904" s="61" t="e">
        <f>VLOOKUP(D904,商品标准转化表!$B:$H,7,FALSE)</f>
        <v>#N/A</v>
      </c>
      <c r="O904" s="58" t="e">
        <f>VLOOKUP(D904,商品标准转化表!$B:$H,6,FALSE)</f>
        <v>#N/A</v>
      </c>
      <c r="P904" s="58" t="e">
        <f>VLOOKUP(D904,商品标准转化表!$B:$H,5,FALSE)</f>
        <v>#N/A</v>
      </c>
    </row>
    <row r="905" spans="10:16">
      <c r="J905" s="61" t="e">
        <f>VLOOKUP(D905,商品标准转化表!$B:$H,7,FALSE)</f>
        <v>#N/A</v>
      </c>
      <c r="O905" s="58" t="e">
        <f>VLOOKUP(D905,商品标准转化表!$B:$H,6,FALSE)</f>
        <v>#N/A</v>
      </c>
      <c r="P905" s="58" t="e">
        <f>VLOOKUP(D905,商品标准转化表!$B:$H,5,FALSE)</f>
        <v>#N/A</v>
      </c>
    </row>
    <row r="906" spans="10:16">
      <c r="J906" s="61" t="e">
        <f>VLOOKUP(D906,商品标准转化表!$B:$H,7,FALSE)</f>
        <v>#N/A</v>
      </c>
      <c r="O906" s="58" t="e">
        <f>VLOOKUP(D906,商品标准转化表!$B:$H,6,FALSE)</f>
        <v>#N/A</v>
      </c>
      <c r="P906" s="58" t="e">
        <f>VLOOKUP(D906,商品标准转化表!$B:$H,5,FALSE)</f>
        <v>#N/A</v>
      </c>
    </row>
    <row r="907" spans="10:16">
      <c r="J907" s="61" t="e">
        <f>VLOOKUP(D907,商品标准转化表!$B:$H,7,FALSE)</f>
        <v>#N/A</v>
      </c>
      <c r="O907" s="58" t="e">
        <f>VLOOKUP(D907,商品标准转化表!$B:$H,6,FALSE)</f>
        <v>#N/A</v>
      </c>
      <c r="P907" s="58" t="e">
        <f>VLOOKUP(D907,商品标准转化表!$B:$H,5,FALSE)</f>
        <v>#N/A</v>
      </c>
    </row>
    <row r="908" spans="10:16">
      <c r="J908" s="61" t="e">
        <f>VLOOKUP(D908,商品标准转化表!$B:$H,7,FALSE)</f>
        <v>#N/A</v>
      </c>
      <c r="O908" s="58" t="e">
        <f>VLOOKUP(D908,商品标准转化表!$B:$H,6,FALSE)</f>
        <v>#N/A</v>
      </c>
      <c r="P908" s="58" t="e">
        <f>VLOOKUP(D908,商品标准转化表!$B:$H,5,FALSE)</f>
        <v>#N/A</v>
      </c>
    </row>
    <row r="909" spans="10:16">
      <c r="J909" s="61" t="e">
        <f>VLOOKUP(D909,商品标准转化表!$B:$H,7,FALSE)</f>
        <v>#N/A</v>
      </c>
      <c r="O909" s="58" t="e">
        <f>VLOOKUP(D909,商品标准转化表!$B:$H,6,FALSE)</f>
        <v>#N/A</v>
      </c>
      <c r="P909" s="58" t="e">
        <f>VLOOKUP(D909,商品标准转化表!$B:$H,5,FALSE)</f>
        <v>#N/A</v>
      </c>
    </row>
    <row r="910" spans="10:16">
      <c r="J910" s="61" t="e">
        <f>VLOOKUP(D910,商品标准转化表!$B:$H,7,FALSE)</f>
        <v>#N/A</v>
      </c>
      <c r="O910" s="58" t="e">
        <f>VLOOKUP(D910,商品标准转化表!$B:$H,6,FALSE)</f>
        <v>#N/A</v>
      </c>
      <c r="P910" s="58" t="e">
        <f>VLOOKUP(D910,商品标准转化表!$B:$H,5,FALSE)</f>
        <v>#N/A</v>
      </c>
    </row>
    <row r="911" spans="10:16">
      <c r="J911" s="61" t="e">
        <f>VLOOKUP(D911,商品标准转化表!$B:$H,7,FALSE)</f>
        <v>#N/A</v>
      </c>
      <c r="O911" s="58" t="e">
        <f>VLOOKUP(D911,商品标准转化表!$B:$H,6,FALSE)</f>
        <v>#N/A</v>
      </c>
      <c r="P911" s="58" t="e">
        <f>VLOOKUP(D911,商品标准转化表!$B:$H,5,FALSE)</f>
        <v>#N/A</v>
      </c>
    </row>
    <row r="912" spans="10:16">
      <c r="J912" s="61" t="e">
        <f>VLOOKUP(D912,商品标准转化表!$B:$H,7,FALSE)</f>
        <v>#N/A</v>
      </c>
      <c r="O912" s="58" t="e">
        <f>VLOOKUP(D912,商品标准转化表!$B:$H,6,FALSE)</f>
        <v>#N/A</v>
      </c>
      <c r="P912" s="58" t="e">
        <f>VLOOKUP(D912,商品标准转化表!$B:$H,5,FALSE)</f>
        <v>#N/A</v>
      </c>
    </row>
    <row r="913" spans="10:16">
      <c r="J913" s="61" t="e">
        <f>VLOOKUP(D913,商品标准转化表!$B:$H,7,FALSE)</f>
        <v>#N/A</v>
      </c>
      <c r="O913" s="58" t="e">
        <f>VLOOKUP(D913,商品标准转化表!$B:$H,6,FALSE)</f>
        <v>#N/A</v>
      </c>
      <c r="P913" s="58" t="e">
        <f>VLOOKUP(D913,商品标准转化表!$B:$H,5,FALSE)</f>
        <v>#N/A</v>
      </c>
    </row>
    <row r="914" spans="10:16">
      <c r="J914" s="61" t="e">
        <f>VLOOKUP(D914,商品标准转化表!$B:$H,7,FALSE)</f>
        <v>#N/A</v>
      </c>
      <c r="O914" s="58" t="e">
        <f>VLOOKUP(D914,商品标准转化表!$B:$H,6,FALSE)</f>
        <v>#N/A</v>
      </c>
      <c r="P914" s="58" t="e">
        <f>VLOOKUP(D914,商品标准转化表!$B:$H,5,FALSE)</f>
        <v>#N/A</v>
      </c>
    </row>
    <row r="915" spans="10:16">
      <c r="J915" s="61" t="e">
        <f>VLOOKUP(D915,商品标准转化表!$B:$H,7,FALSE)</f>
        <v>#N/A</v>
      </c>
      <c r="O915" s="58" t="e">
        <f>VLOOKUP(D915,商品标准转化表!$B:$H,6,FALSE)</f>
        <v>#N/A</v>
      </c>
      <c r="P915" s="58" t="e">
        <f>VLOOKUP(D915,商品标准转化表!$B:$H,5,FALSE)</f>
        <v>#N/A</v>
      </c>
    </row>
    <row r="916" spans="10:16">
      <c r="J916" s="61" t="e">
        <f>VLOOKUP(D916,商品标准转化表!$B:$H,7,FALSE)</f>
        <v>#N/A</v>
      </c>
      <c r="O916" s="58" t="e">
        <f>VLOOKUP(D916,商品标准转化表!$B:$H,6,FALSE)</f>
        <v>#N/A</v>
      </c>
      <c r="P916" s="58" t="e">
        <f>VLOOKUP(D916,商品标准转化表!$B:$H,5,FALSE)</f>
        <v>#N/A</v>
      </c>
    </row>
    <row r="917" spans="10:16">
      <c r="J917" s="61" t="e">
        <f>VLOOKUP(D917,商品标准转化表!$B:$H,7,FALSE)</f>
        <v>#N/A</v>
      </c>
      <c r="O917" s="58" t="e">
        <f>VLOOKUP(D917,商品标准转化表!$B:$H,6,FALSE)</f>
        <v>#N/A</v>
      </c>
      <c r="P917" s="58" t="e">
        <f>VLOOKUP(D917,商品标准转化表!$B:$H,5,FALSE)</f>
        <v>#N/A</v>
      </c>
    </row>
    <row r="918" spans="10:16">
      <c r="J918" s="61" t="e">
        <f>VLOOKUP(D918,商品标准转化表!$B:$H,7,FALSE)</f>
        <v>#N/A</v>
      </c>
      <c r="O918" s="58" t="e">
        <f>VLOOKUP(D918,商品标准转化表!$B:$H,6,FALSE)</f>
        <v>#N/A</v>
      </c>
      <c r="P918" s="58" t="e">
        <f>VLOOKUP(D918,商品标准转化表!$B:$H,5,FALSE)</f>
        <v>#N/A</v>
      </c>
    </row>
    <row r="919" spans="10:16">
      <c r="J919" s="61" t="e">
        <f>VLOOKUP(D919,商品标准转化表!$B:$H,7,FALSE)</f>
        <v>#N/A</v>
      </c>
      <c r="O919" s="58" t="e">
        <f>VLOOKUP(D919,商品标准转化表!$B:$H,6,FALSE)</f>
        <v>#N/A</v>
      </c>
      <c r="P919" s="58" t="e">
        <f>VLOOKUP(D919,商品标准转化表!$B:$H,5,FALSE)</f>
        <v>#N/A</v>
      </c>
    </row>
    <row r="920" spans="10:16">
      <c r="J920" s="61" t="e">
        <f>VLOOKUP(D920,商品标准转化表!$B:$H,7,FALSE)</f>
        <v>#N/A</v>
      </c>
      <c r="O920" s="58" t="e">
        <f>VLOOKUP(D920,商品标准转化表!$B:$H,6,FALSE)</f>
        <v>#N/A</v>
      </c>
      <c r="P920" s="58" t="e">
        <f>VLOOKUP(D920,商品标准转化表!$B:$H,5,FALSE)</f>
        <v>#N/A</v>
      </c>
    </row>
    <row r="921" spans="10:16">
      <c r="J921" s="61" t="e">
        <f>VLOOKUP(D921,商品标准转化表!$B:$H,7,FALSE)</f>
        <v>#N/A</v>
      </c>
      <c r="O921" s="58" t="e">
        <f>VLOOKUP(D921,商品标准转化表!$B:$H,6,FALSE)</f>
        <v>#N/A</v>
      </c>
      <c r="P921" s="58" t="e">
        <f>VLOOKUP(D921,商品标准转化表!$B:$H,5,FALSE)</f>
        <v>#N/A</v>
      </c>
    </row>
    <row r="922" spans="10:16">
      <c r="J922" s="61" t="e">
        <f>VLOOKUP(D922,商品标准转化表!$B:$H,7,FALSE)</f>
        <v>#N/A</v>
      </c>
      <c r="O922" s="58" t="e">
        <f>VLOOKUP(D922,商品标准转化表!$B:$H,6,FALSE)</f>
        <v>#N/A</v>
      </c>
      <c r="P922" s="58" t="e">
        <f>VLOOKUP(D922,商品标准转化表!$B:$H,5,FALSE)</f>
        <v>#N/A</v>
      </c>
    </row>
    <row r="923" spans="10:16">
      <c r="J923" s="61" t="e">
        <f>VLOOKUP(D923,商品标准转化表!$B:$H,7,FALSE)</f>
        <v>#N/A</v>
      </c>
      <c r="O923" s="58" t="e">
        <f>VLOOKUP(D923,商品标准转化表!$B:$H,6,FALSE)</f>
        <v>#N/A</v>
      </c>
      <c r="P923" s="58" t="e">
        <f>VLOOKUP(D923,商品标准转化表!$B:$H,5,FALSE)</f>
        <v>#N/A</v>
      </c>
    </row>
    <row r="924" spans="10:16">
      <c r="J924" s="61" t="e">
        <f>VLOOKUP(D924,商品标准转化表!$B:$H,7,FALSE)</f>
        <v>#N/A</v>
      </c>
      <c r="O924" s="58" t="e">
        <f>VLOOKUP(D924,商品标准转化表!$B:$H,6,FALSE)</f>
        <v>#N/A</v>
      </c>
      <c r="P924" s="58" t="e">
        <f>VLOOKUP(D924,商品标准转化表!$B:$H,5,FALSE)</f>
        <v>#N/A</v>
      </c>
    </row>
    <row r="925" spans="10:16">
      <c r="J925" s="61" t="e">
        <f>VLOOKUP(D925,商品标准转化表!$B:$H,7,FALSE)</f>
        <v>#N/A</v>
      </c>
      <c r="O925" s="58" t="e">
        <f>VLOOKUP(D925,商品标准转化表!$B:$H,6,FALSE)</f>
        <v>#N/A</v>
      </c>
      <c r="P925" s="58" t="e">
        <f>VLOOKUP(D925,商品标准转化表!$B:$H,5,FALSE)</f>
        <v>#N/A</v>
      </c>
    </row>
    <row r="926" spans="10:16">
      <c r="J926" s="61" t="e">
        <f>VLOOKUP(D926,商品标准转化表!$B:$H,7,FALSE)</f>
        <v>#N/A</v>
      </c>
      <c r="O926" s="58" t="e">
        <f>VLOOKUP(D926,商品标准转化表!$B:$H,6,FALSE)</f>
        <v>#N/A</v>
      </c>
      <c r="P926" s="58" t="e">
        <f>VLOOKUP(D926,商品标准转化表!$B:$H,5,FALSE)</f>
        <v>#N/A</v>
      </c>
    </row>
    <row r="927" spans="10:16">
      <c r="J927" s="61" t="e">
        <f>VLOOKUP(D927,商品标准转化表!$B:$H,7,FALSE)</f>
        <v>#N/A</v>
      </c>
      <c r="O927" s="58" t="e">
        <f>VLOOKUP(D927,商品标准转化表!$B:$H,6,FALSE)</f>
        <v>#N/A</v>
      </c>
      <c r="P927" s="58" t="e">
        <f>VLOOKUP(D927,商品标准转化表!$B:$H,5,FALSE)</f>
        <v>#N/A</v>
      </c>
    </row>
    <row r="928" spans="10:16">
      <c r="J928" s="61" t="e">
        <f>VLOOKUP(D928,商品标准转化表!$B:$H,7,FALSE)</f>
        <v>#N/A</v>
      </c>
      <c r="O928" s="58" t="e">
        <f>VLOOKUP(D928,商品标准转化表!$B:$H,6,FALSE)</f>
        <v>#N/A</v>
      </c>
      <c r="P928" s="58" t="e">
        <f>VLOOKUP(D928,商品标准转化表!$B:$H,5,FALSE)</f>
        <v>#N/A</v>
      </c>
    </row>
    <row r="929" spans="10:16">
      <c r="J929" s="61" t="e">
        <f>VLOOKUP(D929,商品标准转化表!$B:$H,7,FALSE)</f>
        <v>#N/A</v>
      </c>
      <c r="O929" s="58" t="e">
        <f>VLOOKUP(D929,商品标准转化表!$B:$H,6,FALSE)</f>
        <v>#N/A</v>
      </c>
      <c r="P929" s="58" t="e">
        <f>VLOOKUP(D929,商品标准转化表!$B:$H,5,FALSE)</f>
        <v>#N/A</v>
      </c>
    </row>
    <row r="930" spans="10:16">
      <c r="J930" s="61" t="e">
        <f>VLOOKUP(D930,商品标准转化表!$B:$H,7,FALSE)</f>
        <v>#N/A</v>
      </c>
      <c r="O930" s="58" t="e">
        <f>VLOOKUP(D930,商品标准转化表!$B:$H,6,FALSE)</f>
        <v>#N/A</v>
      </c>
      <c r="P930" s="58" t="e">
        <f>VLOOKUP(D930,商品标准转化表!$B:$H,5,FALSE)</f>
        <v>#N/A</v>
      </c>
    </row>
    <row r="931" spans="10:16">
      <c r="J931" s="61" t="e">
        <f>VLOOKUP(D931,商品标准转化表!$B:$H,7,FALSE)</f>
        <v>#N/A</v>
      </c>
      <c r="O931" s="58" t="e">
        <f>VLOOKUP(D931,商品标准转化表!$B:$H,6,FALSE)</f>
        <v>#N/A</v>
      </c>
      <c r="P931" s="58" t="e">
        <f>VLOOKUP(D931,商品标准转化表!$B:$H,5,FALSE)</f>
        <v>#N/A</v>
      </c>
    </row>
    <row r="932" spans="10:16">
      <c r="J932" s="61" t="e">
        <f>VLOOKUP(D932,商品标准转化表!$B:$H,7,FALSE)</f>
        <v>#N/A</v>
      </c>
      <c r="O932" s="58" t="e">
        <f>VLOOKUP(D932,商品标准转化表!$B:$H,6,FALSE)</f>
        <v>#N/A</v>
      </c>
      <c r="P932" s="58" t="e">
        <f>VLOOKUP(D932,商品标准转化表!$B:$H,5,FALSE)</f>
        <v>#N/A</v>
      </c>
    </row>
    <row r="933" spans="10:16">
      <c r="J933" s="61" t="e">
        <f>VLOOKUP(D933,商品标准转化表!$B:$H,7,FALSE)</f>
        <v>#N/A</v>
      </c>
      <c r="O933" s="58" t="e">
        <f>VLOOKUP(D933,商品标准转化表!$B:$H,6,FALSE)</f>
        <v>#N/A</v>
      </c>
      <c r="P933" s="58" t="e">
        <f>VLOOKUP(D933,商品标准转化表!$B:$H,5,FALSE)</f>
        <v>#N/A</v>
      </c>
    </row>
    <row r="934" spans="10:16">
      <c r="J934" s="61" t="e">
        <f>VLOOKUP(D934,商品标准转化表!$B:$H,7,FALSE)</f>
        <v>#N/A</v>
      </c>
      <c r="O934" s="58" t="e">
        <f>VLOOKUP(D934,商品标准转化表!$B:$H,6,FALSE)</f>
        <v>#N/A</v>
      </c>
      <c r="P934" s="58" t="e">
        <f>VLOOKUP(D934,商品标准转化表!$B:$H,5,FALSE)</f>
        <v>#N/A</v>
      </c>
    </row>
    <row r="935" spans="10:16">
      <c r="J935" s="61" t="e">
        <f>VLOOKUP(D935,商品标准转化表!$B:$H,7,FALSE)</f>
        <v>#N/A</v>
      </c>
      <c r="O935" s="58" t="e">
        <f>VLOOKUP(D935,商品标准转化表!$B:$H,6,FALSE)</f>
        <v>#N/A</v>
      </c>
      <c r="P935" s="58" t="e">
        <f>VLOOKUP(D935,商品标准转化表!$B:$H,5,FALSE)</f>
        <v>#N/A</v>
      </c>
    </row>
    <row r="936" spans="10:16">
      <c r="J936" s="61" t="e">
        <f>VLOOKUP(D936,商品标准转化表!$B:$H,7,FALSE)</f>
        <v>#N/A</v>
      </c>
      <c r="O936" s="58" t="e">
        <f>VLOOKUP(D936,商品标准转化表!$B:$H,6,FALSE)</f>
        <v>#N/A</v>
      </c>
      <c r="P936" s="58" t="e">
        <f>VLOOKUP(D936,商品标准转化表!$B:$H,5,FALSE)</f>
        <v>#N/A</v>
      </c>
    </row>
    <row r="937" spans="10:16">
      <c r="J937" s="61" t="e">
        <f>VLOOKUP(D937,商品标准转化表!$B:$H,7,FALSE)</f>
        <v>#N/A</v>
      </c>
      <c r="O937" s="58" t="e">
        <f>VLOOKUP(D937,商品标准转化表!$B:$H,6,FALSE)</f>
        <v>#N/A</v>
      </c>
      <c r="P937" s="58" t="e">
        <f>VLOOKUP(D937,商品标准转化表!$B:$H,5,FALSE)</f>
        <v>#N/A</v>
      </c>
    </row>
    <row r="938" spans="10:16">
      <c r="J938" s="61" t="e">
        <f>VLOOKUP(D938,商品标准转化表!$B:$H,7,FALSE)</f>
        <v>#N/A</v>
      </c>
      <c r="O938" s="58" t="e">
        <f>VLOOKUP(D938,商品标准转化表!$B:$H,6,FALSE)</f>
        <v>#N/A</v>
      </c>
      <c r="P938" s="58" t="e">
        <f>VLOOKUP(D938,商品标准转化表!$B:$H,5,FALSE)</f>
        <v>#N/A</v>
      </c>
    </row>
    <row r="939" spans="10:16">
      <c r="J939" s="61" t="e">
        <f>VLOOKUP(D939,商品标准转化表!$B:$H,7,FALSE)</f>
        <v>#N/A</v>
      </c>
      <c r="O939" s="58" t="e">
        <f>VLOOKUP(D939,商品标准转化表!$B:$H,6,FALSE)</f>
        <v>#N/A</v>
      </c>
      <c r="P939" s="58" t="e">
        <f>VLOOKUP(D939,商品标准转化表!$B:$H,5,FALSE)</f>
        <v>#N/A</v>
      </c>
    </row>
    <row r="940" spans="10:16">
      <c r="J940" s="61" t="e">
        <f>VLOOKUP(D940,商品标准转化表!$B:$H,7,FALSE)</f>
        <v>#N/A</v>
      </c>
      <c r="O940" s="58" t="e">
        <f>VLOOKUP(D940,商品标准转化表!$B:$H,6,FALSE)</f>
        <v>#N/A</v>
      </c>
      <c r="P940" s="58" t="e">
        <f>VLOOKUP(D940,商品标准转化表!$B:$H,5,FALSE)</f>
        <v>#N/A</v>
      </c>
    </row>
    <row r="941" spans="10:16">
      <c r="J941" s="61" t="e">
        <f>VLOOKUP(D941,商品标准转化表!$B:$H,7,FALSE)</f>
        <v>#N/A</v>
      </c>
      <c r="O941" s="58" t="e">
        <f>VLOOKUP(D941,商品标准转化表!$B:$H,6,FALSE)</f>
        <v>#N/A</v>
      </c>
      <c r="P941" s="58" t="e">
        <f>VLOOKUP(D941,商品标准转化表!$B:$H,5,FALSE)</f>
        <v>#N/A</v>
      </c>
    </row>
    <row r="942" spans="10:16">
      <c r="J942" s="61" t="e">
        <f>VLOOKUP(D942,商品标准转化表!$B:$H,7,FALSE)</f>
        <v>#N/A</v>
      </c>
      <c r="O942" s="58" t="e">
        <f>VLOOKUP(D942,商品标准转化表!$B:$H,6,FALSE)</f>
        <v>#N/A</v>
      </c>
      <c r="P942" s="58" t="e">
        <f>VLOOKUP(D942,商品标准转化表!$B:$H,5,FALSE)</f>
        <v>#N/A</v>
      </c>
    </row>
    <row r="943" spans="10:16">
      <c r="J943" s="61" t="e">
        <f>VLOOKUP(D943,商品标准转化表!$B:$H,7,FALSE)</f>
        <v>#N/A</v>
      </c>
      <c r="O943" s="58" t="e">
        <f>VLOOKUP(D943,商品标准转化表!$B:$H,6,FALSE)</f>
        <v>#N/A</v>
      </c>
      <c r="P943" s="58" t="e">
        <f>VLOOKUP(D943,商品标准转化表!$B:$H,5,FALSE)</f>
        <v>#N/A</v>
      </c>
    </row>
    <row r="944" spans="10:16">
      <c r="J944" s="61" t="e">
        <f>VLOOKUP(D944,商品标准转化表!$B:$H,7,FALSE)</f>
        <v>#N/A</v>
      </c>
      <c r="O944" s="58" t="e">
        <f>VLOOKUP(D944,商品标准转化表!$B:$H,6,FALSE)</f>
        <v>#N/A</v>
      </c>
      <c r="P944" s="58" t="e">
        <f>VLOOKUP(D944,商品标准转化表!$B:$H,5,FALSE)</f>
        <v>#N/A</v>
      </c>
    </row>
    <row r="945" spans="10:16">
      <c r="J945" s="61" t="e">
        <f>VLOOKUP(D945,商品标准转化表!$B:$H,7,FALSE)</f>
        <v>#N/A</v>
      </c>
      <c r="O945" s="58" t="e">
        <f>VLOOKUP(D945,商品标准转化表!$B:$H,6,FALSE)</f>
        <v>#N/A</v>
      </c>
      <c r="P945" s="58" t="e">
        <f>VLOOKUP(D945,商品标准转化表!$B:$H,5,FALSE)</f>
        <v>#N/A</v>
      </c>
    </row>
    <row r="946" spans="10:16">
      <c r="J946" s="61" t="e">
        <f>VLOOKUP(D946,商品标准转化表!$B:$H,7,FALSE)</f>
        <v>#N/A</v>
      </c>
      <c r="O946" s="58" t="e">
        <f>VLOOKUP(D946,商品标准转化表!$B:$H,6,FALSE)</f>
        <v>#N/A</v>
      </c>
      <c r="P946" s="58" t="e">
        <f>VLOOKUP(D946,商品标准转化表!$B:$H,5,FALSE)</f>
        <v>#N/A</v>
      </c>
    </row>
    <row r="947" spans="10:16">
      <c r="J947" s="61" t="e">
        <f>VLOOKUP(D947,商品标准转化表!$B:$H,7,FALSE)</f>
        <v>#N/A</v>
      </c>
      <c r="O947" s="58" t="e">
        <f>VLOOKUP(D947,商品标准转化表!$B:$H,6,FALSE)</f>
        <v>#N/A</v>
      </c>
      <c r="P947" s="58" t="e">
        <f>VLOOKUP(D947,商品标准转化表!$B:$H,5,FALSE)</f>
        <v>#N/A</v>
      </c>
    </row>
    <row r="948" spans="10:16">
      <c r="J948" s="61" t="e">
        <f>VLOOKUP(D948,商品标准转化表!$B:$H,7,FALSE)</f>
        <v>#N/A</v>
      </c>
      <c r="O948" s="58" t="e">
        <f>VLOOKUP(D948,商品标准转化表!$B:$H,6,FALSE)</f>
        <v>#N/A</v>
      </c>
      <c r="P948" s="58" t="e">
        <f>VLOOKUP(D948,商品标准转化表!$B:$H,5,FALSE)</f>
        <v>#N/A</v>
      </c>
    </row>
    <row r="949" spans="10:16">
      <c r="J949" s="61" t="e">
        <f>VLOOKUP(D949,商品标准转化表!$B:$H,7,FALSE)</f>
        <v>#N/A</v>
      </c>
      <c r="O949" s="58" t="e">
        <f>VLOOKUP(D949,商品标准转化表!$B:$H,6,FALSE)</f>
        <v>#N/A</v>
      </c>
      <c r="P949" s="58" t="e">
        <f>VLOOKUP(D949,商品标准转化表!$B:$H,5,FALSE)</f>
        <v>#N/A</v>
      </c>
    </row>
    <row r="950" spans="10:16">
      <c r="J950" s="61" t="e">
        <f>VLOOKUP(D950,商品标准转化表!$B:$H,7,FALSE)</f>
        <v>#N/A</v>
      </c>
      <c r="O950" s="58" t="e">
        <f>VLOOKUP(D950,商品标准转化表!$B:$H,6,FALSE)</f>
        <v>#N/A</v>
      </c>
      <c r="P950" s="58" t="e">
        <f>VLOOKUP(D950,商品标准转化表!$B:$H,5,FALSE)</f>
        <v>#N/A</v>
      </c>
    </row>
    <row r="951" spans="10:16">
      <c r="J951" s="61" t="e">
        <f>VLOOKUP(D951,商品标准转化表!$B:$H,7,FALSE)</f>
        <v>#N/A</v>
      </c>
      <c r="O951" s="58" t="e">
        <f>VLOOKUP(D951,商品标准转化表!$B:$H,6,FALSE)</f>
        <v>#N/A</v>
      </c>
      <c r="P951" s="58" t="e">
        <f>VLOOKUP(D951,商品标准转化表!$B:$H,5,FALSE)</f>
        <v>#N/A</v>
      </c>
    </row>
    <row r="952" spans="10:16">
      <c r="J952" s="61" t="e">
        <f>VLOOKUP(D952,商品标准转化表!$B:$H,7,FALSE)</f>
        <v>#N/A</v>
      </c>
      <c r="O952" s="58" t="e">
        <f>VLOOKUP(D952,商品标准转化表!$B:$H,6,FALSE)</f>
        <v>#N/A</v>
      </c>
      <c r="P952" s="58" t="e">
        <f>VLOOKUP(D952,商品标准转化表!$B:$H,5,FALSE)</f>
        <v>#N/A</v>
      </c>
    </row>
    <row r="953" spans="10:16">
      <c r="J953" s="61" t="e">
        <f>VLOOKUP(D953,商品标准转化表!$B:$H,7,FALSE)</f>
        <v>#N/A</v>
      </c>
      <c r="O953" s="58" t="e">
        <f>VLOOKUP(D953,商品标准转化表!$B:$H,6,FALSE)</f>
        <v>#N/A</v>
      </c>
      <c r="P953" s="58" t="e">
        <f>VLOOKUP(D953,商品标准转化表!$B:$H,5,FALSE)</f>
        <v>#N/A</v>
      </c>
    </row>
    <row r="954" spans="10:16">
      <c r="J954" s="61" t="e">
        <f>VLOOKUP(D954,商品标准转化表!$B:$H,7,FALSE)</f>
        <v>#N/A</v>
      </c>
      <c r="O954" s="58" t="e">
        <f>VLOOKUP(D954,商品标准转化表!$B:$H,6,FALSE)</f>
        <v>#N/A</v>
      </c>
      <c r="P954" s="58" t="e">
        <f>VLOOKUP(D954,商品标准转化表!$B:$H,5,FALSE)</f>
        <v>#N/A</v>
      </c>
    </row>
    <row r="955" spans="10:16">
      <c r="J955" s="61" t="e">
        <f>VLOOKUP(D955,商品标准转化表!$B:$H,7,FALSE)</f>
        <v>#N/A</v>
      </c>
      <c r="O955" s="58" t="e">
        <f>VLOOKUP(D955,商品标准转化表!$B:$H,6,FALSE)</f>
        <v>#N/A</v>
      </c>
      <c r="P955" s="58" t="e">
        <f>VLOOKUP(D955,商品标准转化表!$B:$H,5,FALSE)</f>
        <v>#N/A</v>
      </c>
    </row>
    <row r="956" spans="10:16">
      <c r="J956" s="61" t="e">
        <f>VLOOKUP(D956,商品标准转化表!$B:$H,7,FALSE)</f>
        <v>#N/A</v>
      </c>
      <c r="O956" s="58" t="e">
        <f>VLOOKUP(D956,商品标准转化表!$B:$H,6,FALSE)</f>
        <v>#N/A</v>
      </c>
      <c r="P956" s="58" t="e">
        <f>VLOOKUP(D956,商品标准转化表!$B:$H,5,FALSE)</f>
        <v>#N/A</v>
      </c>
    </row>
    <row r="957" spans="10:16">
      <c r="J957" s="61" t="e">
        <f>VLOOKUP(D957,商品标准转化表!$B:$H,7,FALSE)</f>
        <v>#N/A</v>
      </c>
      <c r="O957" s="58" t="e">
        <f>VLOOKUP(D957,商品标准转化表!$B:$H,6,FALSE)</f>
        <v>#N/A</v>
      </c>
      <c r="P957" s="58" t="e">
        <f>VLOOKUP(D957,商品标准转化表!$B:$H,5,FALSE)</f>
        <v>#N/A</v>
      </c>
    </row>
    <row r="958" spans="10:16">
      <c r="J958" s="61" t="e">
        <f>VLOOKUP(D958,商品标准转化表!$B:$H,7,FALSE)</f>
        <v>#N/A</v>
      </c>
      <c r="O958" s="58" t="e">
        <f>VLOOKUP(D958,商品标准转化表!$B:$H,6,FALSE)</f>
        <v>#N/A</v>
      </c>
      <c r="P958" s="58" t="e">
        <f>VLOOKUP(D958,商品标准转化表!$B:$H,5,FALSE)</f>
        <v>#N/A</v>
      </c>
    </row>
    <row r="959" spans="10:16">
      <c r="J959" s="61" t="e">
        <f>VLOOKUP(D959,商品标准转化表!$B:$H,7,FALSE)</f>
        <v>#N/A</v>
      </c>
      <c r="O959" s="58" t="e">
        <f>VLOOKUP(D959,商品标准转化表!$B:$H,6,FALSE)</f>
        <v>#N/A</v>
      </c>
      <c r="P959" s="58" t="e">
        <f>VLOOKUP(D959,商品标准转化表!$B:$H,5,FALSE)</f>
        <v>#N/A</v>
      </c>
    </row>
    <row r="960" spans="10:16">
      <c r="J960" s="61" t="e">
        <f>VLOOKUP(D960,商品标准转化表!$B:$H,7,FALSE)</f>
        <v>#N/A</v>
      </c>
      <c r="O960" s="58" t="e">
        <f>VLOOKUP(D960,商品标准转化表!$B:$H,6,FALSE)</f>
        <v>#N/A</v>
      </c>
      <c r="P960" s="58" t="e">
        <f>VLOOKUP(D960,商品标准转化表!$B:$H,5,FALSE)</f>
        <v>#N/A</v>
      </c>
    </row>
    <row r="961" spans="10:16">
      <c r="J961" s="61" t="e">
        <f>VLOOKUP(D961,商品标准转化表!$B:$H,7,FALSE)</f>
        <v>#N/A</v>
      </c>
      <c r="O961" s="58" t="e">
        <f>VLOOKUP(D961,商品标准转化表!$B:$H,6,FALSE)</f>
        <v>#N/A</v>
      </c>
      <c r="P961" s="58" t="e">
        <f>VLOOKUP(D961,商品标准转化表!$B:$H,5,FALSE)</f>
        <v>#N/A</v>
      </c>
    </row>
    <row r="962" spans="10:16">
      <c r="J962" s="61" t="e">
        <f>VLOOKUP(D962,商品标准转化表!$B:$H,7,FALSE)</f>
        <v>#N/A</v>
      </c>
      <c r="O962" s="58" t="e">
        <f>VLOOKUP(D962,商品标准转化表!$B:$H,6,FALSE)</f>
        <v>#N/A</v>
      </c>
      <c r="P962" s="58" t="e">
        <f>VLOOKUP(D962,商品标准转化表!$B:$H,5,FALSE)</f>
        <v>#N/A</v>
      </c>
    </row>
    <row r="963" spans="10:16">
      <c r="J963" s="61" t="e">
        <f>VLOOKUP(D963,商品标准转化表!$B:$H,7,FALSE)</f>
        <v>#N/A</v>
      </c>
      <c r="O963" s="58" t="e">
        <f>VLOOKUP(D963,商品标准转化表!$B:$H,6,FALSE)</f>
        <v>#N/A</v>
      </c>
      <c r="P963" s="58" t="e">
        <f>VLOOKUP(D963,商品标准转化表!$B:$H,5,FALSE)</f>
        <v>#N/A</v>
      </c>
    </row>
    <row r="964" spans="10:16">
      <c r="J964" s="61" t="e">
        <f>VLOOKUP(D964,商品标准转化表!$B:$H,7,FALSE)</f>
        <v>#N/A</v>
      </c>
      <c r="O964" s="58" t="e">
        <f>VLOOKUP(D964,商品标准转化表!$B:$H,6,FALSE)</f>
        <v>#N/A</v>
      </c>
      <c r="P964" s="58" t="e">
        <f>VLOOKUP(D964,商品标准转化表!$B:$H,5,FALSE)</f>
        <v>#N/A</v>
      </c>
    </row>
    <row r="965" spans="10:16">
      <c r="J965" s="61" t="e">
        <f>VLOOKUP(D965,商品标准转化表!$B:$H,7,FALSE)</f>
        <v>#N/A</v>
      </c>
      <c r="O965" s="58" t="e">
        <f>VLOOKUP(D965,商品标准转化表!$B:$H,6,FALSE)</f>
        <v>#N/A</v>
      </c>
      <c r="P965" s="58" t="e">
        <f>VLOOKUP(D965,商品标准转化表!$B:$H,5,FALSE)</f>
        <v>#N/A</v>
      </c>
    </row>
    <row r="966" spans="10:16">
      <c r="J966" s="61" t="e">
        <f>VLOOKUP(D966,商品标准转化表!$B:$H,7,FALSE)</f>
        <v>#N/A</v>
      </c>
      <c r="O966" s="58" t="e">
        <f>VLOOKUP(D966,商品标准转化表!$B:$H,6,FALSE)</f>
        <v>#N/A</v>
      </c>
      <c r="P966" s="58" t="e">
        <f>VLOOKUP(D966,商品标准转化表!$B:$H,5,FALSE)</f>
        <v>#N/A</v>
      </c>
    </row>
    <row r="967" spans="10:16">
      <c r="J967" s="61" t="e">
        <f>VLOOKUP(D967,商品标准转化表!$B:$H,7,FALSE)</f>
        <v>#N/A</v>
      </c>
      <c r="O967" s="58" t="e">
        <f>VLOOKUP(D967,商品标准转化表!$B:$H,6,FALSE)</f>
        <v>#N/A</v>
      </c>
      <c r="P967" s="58" t="e">
        <f>VLOOKUP(D967,商品标准转化表!$B:$H,5,FALSE)</f>
        <v>#N/A</v>
      </c>
    </row>
    <row r="968" spans="10:16">
      <c r="J968" s="61" t="e">
        <f>VLOOKUP(D968,商品标准转化表!$B:$H,7,FALSE)</f>
        <v>#N/A</v>
      </c>
      <c r="O968" s="58" t="e">
        <f>VLOOKUP(D968,商品标准转化表!$B:$H,6,FALSE)</f>
        <v>#N/A</v>
      </c>
      <c r="P968" s="58" t="e">
        <f>VLOOKUP(D968,商品标准转化表!$B:$H,5,FALSE)</f>
        <v>#N/A</v>
      </c>
    </row>
    <row r="969" spans="10:16">
      <c r="J969" s="61" t="e">
        <f>VLOOKUP(D969,商品标准转化表!$B:$H,7,FALSE)</f>
        <v>#N/A</v>
      </c>
      <c r="O969" s="58" t="e">
        <f>VLOOKUP(D969,商品标准转化表!$B:$H,6,FALSE)</f>
        <v>#N/A</v>
      </c>
      <c r="P969" s="58" t="e">
        <f>VLOOKUP(D969,商品标准转化表!$B:$H,5,FALSE)</f>
        <v>#N/A</v>
      </c>
    </row>
    <row r="970" spans="10:16">
      <c r="J970" s="61" t="e">
        <f>VLOOKUP(D970,商品标准转化表!$B:$H,7,FALSE)</f>
        <v>#N/A</v>
      </c>
      <c r="O970" s="58" t="e">
        <f>VLOOKUP(D970,商品标准转化表!$B:$H,6,FALSE)</f>
        <v>#N/A</v>
      </c>
      <c r="P970" s="58" t="e">
        <f>VLOOKUP(D970,商品标准转化表!$B:$H,5,FALSE)</f>
        <v>#N/A</v>
      </c>
    </row>
    <row r="971" spans="10:16">
      <c r="J971" s="61" t="e">
        <f>VLOOKUP(D971,商品标准转化表!$B:$H,7,FALSE)</f>
        <v>#N/A</v>
      </c>
      <c r="O971" s="58" t="e">
        <f>VLOOKUP(D971,商品标准转化表!$B:$H,6,FALSE)</f>
        <v>#N/A</v>
      </c>
      <c r="P971" s="58" t="e">
        <f>VLOOKUP(D971,商品标准转化表!$B:$H,5,FALSE)</f>
        <v>#N/A</v>
      </c>
    </row>
    <row r="972" spans="10:16">
      <c r="J972" s="61" t="e">
        <f>VLOOKUP(D972,商品标准转化表!$B:$H,7,FALSE)</f>
        <v>#N/A</v>
      </c>
      <c r="O972" s="58" t="e">
        <f>VLOOKUP(D972,商品标准转化表!$B:$H,6,FALSE)</f>
        <v>#N/A</v>
      </c>
      <c r="P972" s="58" t="e">
        <f>VLOOKUP(D972,商品标准转化表!$B:$H,5,FALSE)</f>
        <v>#N/A</v>
      </c>
    </row>
    <row r="973" spans="10:16">
      <c r="J973" s="61" t="e">
        <f>VLOOKUP(D973,商品标准转化表!$B:$H,7,FALSE)</f>
        <v>#N/A</v>
      </c>
      <c r="O973" s="58" t="e">
        <f>VLOOKUP(D973,商品标准转化表!$B:$H,6,FALSE)</f>
        <v>#N/A</v>
      </c>
      <c r="P973" s="58" t="e">
        <f>VLOOKUP(D973,商品标准转化表!$B:$H,5,FALSE)</f>
        <v>#N/A</v>
      </c>
    </row>
    <row r="974" spans="10:16">
      <c r="J974" s="61" t="e">
        <f>VLOOKUP(D974,商品标准转化表!$B:$H,7,FALSE)</f>
        <v>#N/A</v>
      </c>
      <c r="O974" s="58" t="e">
        <f>VLOOKUP(D974,商品标准转化表!$B:$H,6,FALSE)</f>
        <v>#N/A</v>
      </c>
      <c r="P974" s="58" t="e">
        <f>VLOOKUP(D974,商品标准转化表!$B:$H,5,FALSE)</f>
        <v>#N/A</v>
      </c>
    </row>
    <row r="975" spans="10:16">
      <c r="J975" s="61" t="e">
        <f>VLOOKUP(D975,商品标准转化表!$B:$H,7,FALSE)</f>
        <v>#N/A</v>
      </c>
      <c r="O975" s="58" t="e">
        <f>VLOOKUP(D975,商品标准转化表!$B:$H,6,FALSE)</f>
        <v>#N/A</v>
      </c>
      <c r="P975" s="58" t="e">
        <f>VLOOKUP(D975,商品标准转化表!$B:$H,5,FALSE)</f>
        <v>#N/A</v>
      </c>
    </row>
    <row r="976" spans="10:16">
      <c r="J976" s="61" t="e">
        <f>VLOOKUP(D976,商品标准转化表!$B:$H,7,FALSE)</f>
        <v>#N/A</v>
      </c>
      <c r="O976" s="58" t="e">
        <f>VLOOKUP(D976,商品标准转化表!$B:$H,6,FALSE)</f>
        <v>#N/A</v>
      </c>
      <c r="P976" s="58" t="e">
        <f>VLOOKUP(D976,商品标准转化表!$B:$H,5,FALSE)</f>
        <v>#N/A</v>
      </c>
    </row>
    <row r="977" spans="10:16">
      <c r="J977" s="61" t="e">
        <f>VLOOKUP(D977,商品标准转化表!$B:$H,7,FALSE)</f>
        <v>#N/A</v>
      </c>
      <c r="O977" s="58" t="e">
        <f>VLOOKUP(D977,商品标准转化表!$B:$H,6,FALSE)</f>
        <v>#N/A</v>
      </c>
      <c r="P977" s="58" t="e">
        <f>VLOOKUP(D977,商品标准转化表!$B:$H,5,FALSE)</f>
        <v>#N/A</v>
      </c>
    </row>
    <row r="978" spans="10:16">
      <c r="J978" s="61" t="e">
        <f>VLOOKUP(D978,商品标准转化表!$B:$H,7,FALSE)</f>
        <v>#N/A</v>
      </c>
      <c r="O978" s="58" t="e">
        <f>VLOOKUP(D978,商品标准转化表!$B:$H,6,FALSE)</f>
        <v>#N/A</v>
      </c>
      <c r="P978" s="58" t="e">
        <f>VLOOKUP(D978,商品标准转化表!$B:$H,5,FALSE)</f>
        <v>#N/A</v>
      </c>
    </row>
    <row r="979" spans="10:16">
      <c r="J979" s="61" t="e">
        <f>VLOOKUP(D979,商品标准转化表!$B:$H,7,FALSE)</f>
        <v>#N/A</v>
      </c>
      <c r="O979" s="58" t="e">
        <f>VLOOKUP(D979,商品标准转化表!$B:$H,6,FALSE)</f>
        <v>#N/A</v>
      </c>
      <c r="P979" s="58" t="e">
        <f>VLOOKUP(D979,商品标准转化表!$B:$H,5,FALSE)</f>
        <v>#N/A</v>
      </c>
    </row>
    <row r="980" spans="10:16">
      <c r="J980" s="61" t="e">
        <f>VLOOKUP(D980,商品标准转化表!$B:$H,7,FALSE)</f>
        <v>#N/A</v>
      </c>
      <c r="O980" s="58" t="e">
        <f>VLOOKUP(D980,商品标准转化表!$B:$H,6,FALSE)</f>
        <v>#N/A</v>
      </c>
      <c r="P980" s="58" t="e">
        <f>VLOOKUP(D980,商品标准转化表!$B:$H,5,FALSE)</f>
        <v>#N/A</v>
      </c>
    </row>
    <row r="981" spans="10:16">
      <c r="J981" s="61" t="e">
        <f>VLOOKUP(D981,商品标准转化表!$B:$H,7,FALSE)</f>
        <v>#N/A</v>
      </c>
      <c r="O981" s="58" t="e">
        <f>VLOOKUP(D981,商品标准转化表!$B:$H,6,FALSE)</f>
        <v>#N/A</v>
      </c>
      <c r="P981" s="58" t="e">
        <f>VLOOKUP(D981,商品标准转化表!$B:$H,5,FALSE)</f>
        <v>#N/A</v>
      </c>
    </row>
    <row r="982" spans="10:16">
      <c r="J982" s="61" t="e">
        <f>VLOOKUP(D982,商品标准转化表!$B:$H,7,FALSE)</f>
        <v>#N/A</v>
      </c>
      <c r="O982" s="58" t="e">
        <f>VLOOKUP(D982,商品标准转化表!$B:$H,6,FALSE)</f>
        <v>#N/A</v>
      </c>
      <c r="P982" s="58" t="e">
        <f>VLOOKUP(D982,商品标准转化表!$B:$H,5,FALSE)</f>
        <v>#N/A</v>
      </c>
    </row>
    <row r="983" spans="10:16">
      <c r="J983" s="61" t="e">
        <f>VLOOKUP(D983,商品标准转化表!$B:$H,7,FALSE)</f>
        <v>#N/A</v>
      </c>
      <c r="O983" s="58" t="e">
        <f>VLOOKUP(D983,商品标准转化表!$B:$H,6,FALSE)</f>
        <v>#N/A</v>
      </c>
      <c r="P983" s="58" t="e">
        <f>VLOOKUP(D983,商品标准转化表!$B:$H,5,FALSE)</f>
        <v>#N/A</v>
      </c>
    </row>
    <row r="984" spans="10:16">
      <c r="J984" s="61" t="e">
        <f>VLOOKUP(D984,商品标准转化表!$B:$H,7,FALSE)</f>
        <v>#N/A</v>
      </c>
      <c r="O984" s="58" t="e">
        <f>VLOOKUP(D984,商品标准转化表!$B:$H,6,FALSE)</f>
        <v>#N/A</v>
      </c>
      <c r="P984" s="58" t="e">
        <f>VLOOKUP(D984,商品标准转化表!$B:$H,5,FALSE)</f>
        <v>#N/A</v>
      </c>
    </row>
    <row r="985" spans="10:16">
      <c r="J985" s="61" t="e">
        <f>VLOOKUP(D985,商品标准转化表!$B:$H,7,FALSE)</f>
        <v>#N/A</v>
      </c>
      <c r="O985" s="58" t="e">
        <f>VLOOKUP(D985,商品标准转化表!$B:$H,6,FALSE)</f>
        <v>#N/A</v>
      </c>
      <c r="P985" s="58" t="e">
        <f>VLOOKUP(D985,商品标准转化表!$B:$H,5,FALSE)</f>
        <v>#N/A</v>
      </c>
    </row>
    <row r="986" spans="10:16">
      <c r="J986" s="61" t="e">
        <f>VLOOKUP(D986,商品标准转化表!$B:$H,7,FALSE)</f>
        <v>#N/A</v>
      </c>
      <c r="O986" s="58" t="e">
        <f>VLOOKUP(D986,商品标准转化表!$B:$H,6,FALSE)</f>
        <v>#N/A</v>
      </c>
      <c r="P986" s="58" t="e">
        <f>VLOOKUP(D986,商品标准转化表!$B:$H,5,FALSE)</f>
        <v>#N/A</v>
      </c>
    </row>
    <row r="987" spans="10:16">
      <c r="J987" s="61" t="e">
        <f>VLOOKUP(D987,商品标准转化表!$B:$H,7,FALSE)</f>
        <v>#N/A</v>
      </c>
      <c r="O987" s="58" t="e">
        <f>VLOOKUP(D987,商品标准转化表!$B:$H,6,FALSE)</f>
        <v>#N/A</v>
      </c>
      <c r="P987" s="58" t="e">
        <f>VLOOKUP(D987,商品标准转化表!$B:$H,5,FALSE)</f>
        <v>#N/A</v>
      </c>
    </row>
    <row r="988" spans="10:16">
      <c r="J988" s="61" t="e">
        <f>VLOOKUP(D988,商品标准转化表!$B:$H,7,FALSE)</f>
        <v>#N/A</v>
      </c>
      <c r="O988" s="58" t="e">
        <f>VLOOKUP(D988,商品标准转化表!$B:$H,6,FALSE)</f>
        <v>#N/A</v>
      </c>
      <c r="P988" s="58" t="e">
        <f>VLOOKUP(D988,商品标准转化表!$B:$H,5,FALSE)</f>
        <v>#N/A</v>
      </c>
    </row>
    <row r="989" spans="10:16">
      <c r="J989" s="61" t="e">
        <f>VLOOKUP(D989,商品标准转化表!$B:$H,7,FALSE)</f>
        <v>#N/A</v>
      </c>
      <c r="O989" s="58" t="e">
        <f>VLOOKUP(D989,商品标准转化表!$B:$H,6,FALSE)</f>
        <v>#N/A</v>
      </c>
      <c r="P989" s="58" t="e">
        <f>VLOOKUP(D989,商品标准转化表!$B:$H,5,FALSE)</f>
        <v>#N/A</v>
      </c>
    </row>
    <row r="990" spans="10:16">
      <c r="J990" s="61" t="e">
        <f>VLOOKUP(D990,商品标准转化表!$B:$H,7,FALSE)</f>
        <v>#N/A</v>
      </c>
      <c r="O990" s="58" t="e">
        <f>VLOOKUP(D990,商品标准转化表!$B:$H,6,FALSE)</f>
        <v>#N/A</v>
      </c>
      <c r="P990" s="58" t="e">
        <f>VLOOKUP(D990,商品标准转化表!$B:$H,5,FALSE)</f>
        <v>#N/A</v>
      </c>
    </row>
    <row r="991" spans="10:16">
      <c r="J991" s="61" t="e">
        <f>VLOOKUP(D991,商品标准转化表!$B:$H,7,FALSE)</f>
        <v>#N/A</v>
      </c>
      <c r="O991" s="58" t="e">
        <f>VLOOKUP(D991,商品标准转化表!$B:$H,6,FALSE)</f>
        <v>#N/A</v>
      </c>
      <c r="P991" s="58" t="e">
        <f>VLOOKUP(D991,商品标准转化表!$B:$H,5,FALSE)</f>
        <v>#N/A</v>
      </c>
    </row>
    <row r="992" spans="10:16">
      <c r="J992" s="61" t="e">
        <f>VLOOKUP(D992,商品标准转化表!$B:$H,7,FALSE)</f>
        <v>#N/A</v>
      </c>
      <c r="O992" s="58" t="e">
        <f>VLOOKUP(D992,商品标准转化表!$B:$H,6,FALSE)</f>
        <v>#N/A</v>
      </c>
      <c r="P992" s="58" t="e">
        <f>VLOOKUP(D992,商品标准转化表!$B:$H,5,FALSE)</f>
        <v>#N/A</v>
      </c>
    </row>
    <row r="993" spans="10:16">
      <c r="J993" s="61" t="e">
        <f>VLOOKUP(D993,商品标准转化表!$B:$H,7,FALSE)</f>
        <v>#N/A</v>
      </c>
      <c r="O993" s="58" t="e">
        <f>VLOOKUP(D993,商品标准转化表!$B:$H,6,FALSE)</f>
        <v>#N/A</v>
      </c>
      <c r="P993" s="58" t="e">
        <f>VLOOKUP(D993,商品标准转化表!$B:$H,5,FALSE)</f>
        <v>#N/A</v>
      </c>
    </row>
    <row r="994" spans="10:16">
      <c r="J994" s="61" t="e">
        <f>VLOOKUP(D994,商品标准转化表!$B:$H,7,FALSE)</f>
        <v>#N/A</v>
      </c>
      <c r="O994" s="58" t="e">
        <f>VLOOKUP(D994,商品标准转化表!$B:$H,6,FALSE)</f>
        <v>#N/A</v>
      </c>
      <c r="P994" s="58" t="e">
        <f>VLOOKUP(D994,商品标准转化表!$B:$H,5,FALSE)</f>
        <v>#N/A</v>
      </c>
    </row>
    <row r="995" spans="10:16">
      <c r="J995" s="61" t="e">
        <f>VLOOKUP(D995,商品标准转化表!$B:$H,7,FALSE)</f>
        <v>#N/A</v>
      </c>
      <c r="O995" s="58" t="e">
        <f>VLOOKUP(D995,商品标准转化表!$B:$H,6,FALSE)</f>
        <v>#N/A</v>
      </c>
      <c r="P995" s="58" t="e">
        <f>VLOOKUP(D995,商品标准转化表!$B:$H,5,FALSE)</f>
        <v>#N/A</v>
      </c>
    </row>
    <row r="996" spans="10:16">
      <c r="J996" s="61" t="e">
        <f>VLOOKUP(D996,商品标准转化表!$B:$H,7,FALSE)</f>
        <v>#N/A</v>
      </c>
      <c r="O996" s="58" t="e">
        <f>VLOOKUP(D996,商品标准转化表!$B:$H,6,FALSE)</f>
        <v>#N/A</v>
      </c>
      <c r="P996" s="58" t="e">
        <f>VLOOKUP(D996,商品标准转化表!$B:$H,5,FALSE)</f>
        <v>#N/A</v>
      </c>
    </row>
    <row r="997" spans="10:16">
      <c r="J997" s="61" t="e">
        <f>VLOOKUP(D997,商品标准转化表!$B:$H,7,FALSE)</f>
        <v>#N/A</v>
      </c>
      <c r="O997" s="58" t="e">
        <f>VLOOKUP(D997,商品标准转化表!$B:$H,6,FALSE)</f>
        <v>#N/A</v>
      </c>
      <c r="P997" s="58" t="e">
        <f>VLOOKUP(D997,商品标准转化表!$B:$H,5,FALSE)</f>
        <v>#N/A</v>
      </c>
    </row>
    <row r="998" spans="10:16">
      <c r="J998" s="61" t="e">
        <f>VLOOKUP(D998,商品标准转化表!$B:$H,7,FALSE)</f>
        <v>#N/A</v>
      </c>
      <c r="O998" s="58" t="e">
        <f>VLOOKUP(D998,商品标准转化表!$B:$H,6,FALSE)</f>
        <v>#N/A</v>
      </c>
      <c r="P998" s="58" t="e">
        <f>VLOOKUP(D998,商品标准转化表!$B:$H,5,FALSE)</f>
        <v>#N/A</v>
      </c>
    </row>
    <row r="999" spans="10:16">
      <c r="J999" s="61" t="e">
        <f>VLOOKUP(D999,商品标准转化表!$B:$H,7,FALSE)</f>
        <v>#N/A</v>
      </c>
      <c r="O999" s="58" t="e">
        <f>VLOOKUP(D999,商品标准转化表!$B:$H,6,FALSE)</f>
        <v>#N/A</v>
      </c>
      <c r="P999" s="58" t="e">
        <f>VLOOKUP(D999,商品标准转化表!$B:$H,5,FALSE)</f>
        <v>#N/A</v>
      </c>
    </row>
    <row r="1000" spans="10:16">
      <c r="J1000" s="61" t="e">
        <f>VLOOKUP(D1000,商品标准转化表!$B:$H,7,FALSE)</f>
        <v>#N/A</v>
      </c>
      <c r="O1000" s="58" t="e">
        <f>VLOOKUP(D1000,商品标准转化表!$B:$H,6,FALSE)</f>
        <v>#N/A</v>
      </c>
      <c r="P1000" s="58" t="e">
        <f>VLOOKUP(D1000,商品标准转化表!$B:$H,5,FALSE)</f>
        <v>#N/A</v>
      </c>
    </row>
    <row r="1001" spans="10:16">
      <c r="J1001" s="61" t="e">
        <f>VLOOKUP(D1001,商品标准转化表!$B:$H,7,FALSE)</f>
        <v>#N/A</v>
      </c>
      <c r="O1001" s="58" t="e">
        <f>VLOOKUP(D1001,商品标准转化表!$B:$H,6,FALSE)</f>
        <v>#N/A</v>
      </c>
      <c r="P1001" s="58" t="e">
        <f>VLOOKUP(D1001,商品标准转化表!$B:$H,5,FALSE)</f>
        <v>#N/A</v>
      </c>
    </row>
    <row r="1002" spans="10:16">
      <c r="J1002" s="61" t="e">
        <f>VLOOKUP(D1002,商品标准转化表!$B:$H,7,FALSE)</f>
        <v>#N/A</v>
      </c>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autoFilter xmlns:etc="http://www.wps.cn/officeDocument/2017/etCustomData" ref="A2:N1002" etc:filterBottomFollowUsedRange="0">
    <extLst/>
  </autoFilter>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P1002"/>
  <sheetViews>
    <sheetView topLeftCell="C1" workbookViewId="0">
      <pane ySplit="2" topLeftCell="A3" activePane="bottomLeft" state="frozen"/>
      <selection/>
      <selection pane="bottomLeft" activeCell="I8" sqref="I8"/>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3"/>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69"/>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69"/>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69"/>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autoFilter xmlns:etc="http://www.wps.cn/officeDocument/2017/etCustomData" ref="A2:N1002" etc:filterBottomFollowUsedRange="0">
    <extLst/>
  </autoFilter>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P1002"/>
  <sheetViews>
    <sheetView tabSelected="1" workbookViewId="0">
      <pane ySplit="2" topLeftCell="A3" activePane="bottomLeft" state="frozen"/>
      <selection/>
      <selection pane="bottomLeft" activeCell="E35" sqref="E35"/>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autoFilter xmlns:etc="http://www.wps.cn/officeDocument/2017/etCustomData" ref="A2:N1002" etc:filterBottomFollowUsedRange="0">
    <extLst/>
  </autoFilter>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P1002"/>
  <sheetViews>
    <sheetView workbookViewId="0">
      <pane ySplit="2" topLeftCell="A3" activePane="bottomLeft" state="frozen"/>
      <selection/>
      <selection pane="bottomLeft" activeCell="D5" sqref="D5"/>
    </sheetView>
  </sheetViews>
  <sheetFormatPr defaultColWidth="9" defaultRowHeight="14.25"/>
  <cols>
    <col min="1" max="2" width="14.625" style="58" customWidth="1"/>
    <col min="3" max="3" width="14.625" style="59" customWidth="1"/>
    <col min="4" max="4" width="14.625" style="58" customWidth="1"/>
    <col min="5" max="5" width="14.625" style="57" customWidth="1"/>
    <col min="6" max="6" width="14.625" style="58" customWidth="1"/>
    <col min="7" max="8" width="14.625" style="60" customWidth="1"/>
    <col min="9" max="9" width="14.625" style="58" customWidth="1"/>
    <col min="10" max="10" width="14.625" style="61" customWidth="1"/>
    <col min="11" max="12" width="14.625" style="57" customWidth="1"/>
    <col min="13" max="13" width="14.625" style="62" customWidth="1"/>
    <col min="14" max="14" width="14.625" style="58" customWidth="1"/>
    <col min="15" max="15" width="23.75" style="58" customWidth="1"/>
    <col min="16" max="16" width="24.875" style="58" customWidth="1"/>
  </cols>
  <sheetData>
    <row r="1" customFormat="1" ht="29" customHeight="1" spans="1:16">
      <c r="A1" s="63" t="s">
        <v>200</v>
      </c>
      <c r="B1" s="64"/>
      <c r="C1" s="65" t="s">
        <v>201</v>
      </c>
      <c r="D1" s="66"/>
      <c r="E1" s="66"/>
      <c r="F1" s="66"/>
      <c r="G1" s="66"/>
      <c r="H1" s="66"/>
      <c r="I1" s="66"/>
      <c r="J1" s="66"/>
      <c r="K1" s="66"/>
      <c r="L1" s="66"/>
      <c r="M1" s="68" t="s">
        <v>202</v>
      </c>
      <c r="N1" s="64"/>
      <c r="O1" s="58"/>
      <c r="P1" s="58"/>
    </row>
    <row r="2" s="57" customFormat="1" ht="29" customHeight="1" spans="1:16">
      <c r="A2" s="63" t="s">
        <v>203</v>
      </c>
      <c r="B2" s="67" t="s">
        <v>204</v>
      </c>
      <c r="C2" s="68" t="s">
        <v>205</v>
      </c>
      <c r="D2" s="63" t="s">
        <v>203</v>
      </c>
      <c r="E2" s="63" t="s">
        <v>206</v>
      </c>
      <c r="F2" s="63" t="s">
        <v>207</v>
      </c>
      <c r="G2" s="70" t="s">
        <v>204</v>
      </c>
      <c r="H2" s="70" t="s">
        <v>208</v>
      </c>
      <c r="I2" s="71" t="s">
        <v>209</v>
      </c>
      <c r="J2" s="72" t="s">
        <v>210</v>
      </c>
      <c r="K2" s="73" t="s">
        <v>211</v>
      </c>
      <c r="L2" s="74" t="s">
        <v>212</v>
      </c>
      <c r="M2" s="68" t="s">
        <v>203</v>
      </c>
      <c r="N2" s="67" t="s">
        <v>204</v>
      </c>
      <c r="O2" s="75" t="s">
        <v>213</v>
      </c>
      <c r="P2" s="75" t="s">
        <v>214</v>
      </c>
    </row>
    <row r="3" customFormat="1" spans="1:16">
      <c r="A3" s="58"/>
      <c r="B3" s="58"/>
      <c r="C3" s="59"/>
      <c r="D3" s="58"/>
      <c r="E3" s="57"/>
      <c r="F3" s="58"/>
      <c r="G3" s="60"/>
      <c r="H3" s="60"/>
      <c r="I3" s="58"/>
      <c r="J3" s="61" t="e">
        <f>VLOOKUP(D3,商品标准转化表!$B:$H,7,FALSE)</f>
        <v>#N/A</v>
      </c>
      <c r="K3" s="57"/>
      <c r="L3" s="57"/>
      <c r="M3" s="62"/>
      <c r="N3" s="58"/>
      <c r="O3" s="58" t="e">
        <f>VLOOKUP(D3,商品标准转化表!$B:$H,6,FALSE)</f>
        <v>#N/A</v>
      </c>
      <c r="P3" s="58" t="e">
        <f>VLOOKUP(D3,商品标准转化表!$B:$H,5,FALSE)</f>
        <v>#N/A</v>
      </c>
    </row>
    <row r="4" customFormat="1" spans="1:16">
      <c r="A4" s="58"/>
      <c r="B4" s="58"/>
      <c r="C4" s="59"/>
      <c r="D4" s="58"/>
      <c r="E4" s="57"/>
      <c r="F4" s="58"/>
      <c r="G4" s="60"/>
      <c r="H4" s="60"/>
      <c r="I4" s="58"/>
      <c r="J4" s="61" t="e">
        <f>VLOOKUP(D4,商品标准转化表!$B:$H,7,FALSE)</f>
        <v>#N/A</v>
      </c>
      <c r="K4" s="57"/>
      <c r="L4" s="57"/>
      <c r="M4" s="62"/>
      <c r="N4" s="58"/>
      <c r="O4" s="58" t="e">
        <f>VLOOKUP(D4,商品标准转化表!$B:$H,6,FALSE)</f>
        <v>#N/A</v>
      </c>
      <c r="P4" s="58" t="e">
        <f>VLOOKUP(D4,商品标准转化表!$B:$H,5,FALSE)</f>
        <v>#N/A</v>
      </c>
    </row>
    <row r="5" customFormat="1" spans="1:16">
      <c r="A5" s="58"/>
      <c r="B5" s="58"/>
      <c r="C5" s="59"/>
      <c r="D5" s="58"/>
      <c r="E5" s="57"/>
      <c r="F5" s="58"/>
      <c r="G5" s="60"/>
      <c r="H5" s="60"/>
      <c r="I5" s="58"/>
      <c r="J5" s="61" t="e">
        <f>VLOOKUP(D5,商品标准转化表!$B:$H,7,FALSE)</f>
        <v>#N/A</v>
      </c>
      <c r="K5" s="57"/>
      <c r="L5" s="57"/>
      <c r="M5" s="62"/>
      <c r="N5" s="58"/>
      <c r="O5" s="58" t="e">
        <f>VLOOKUP(D5,商品标准转化表!$B:$H,6,FALSE)</f>
        <v>#N/A</v>
      </c>
      <c r="P5" s="58" t="e">
        <f>VLOOKUP(D5,商品标准转化表!$B:$H,5,FALSE)</f>
        <v>#N/A</v>
      </c>
    </row>
    <row r="6" customFormat="1" spans="1:16">
      <c r="A6" s="58"/>
      <c r="B6" s="58"/>
      <c r="C6" s="59"/>
      <c r="D6" s="58"/>
      <c r="E6" s="57"/>
      <c r="F6" s="58"/>
      <c r="G6" s="60"/>
      <c r="H6" s="60"/>
      <c r="I6" s="58"/>
      <c r="J6" s="61" t="e">
        <f>VLOOKUP(D6,商品标准转化表!$B:$H,7,FALSE)</f>
        <v>#N/A</v>
      </c>
      <c r="K6" s="57"/>
      <c r="L6" s="57"/>
      <c r="M6" s="62"/>
      <c r="N6" s="58"/>
      <c r="O6" s="58" t="e">
        <f>VLOOKUP(D6,商品标准转化表!$B:$H,6,FALSE)</f>
        <v>#N/A</v>
      </c>
      <c r="P6" s="58" t="e">
        <f>VLOOKUP(D6,商品标准转化表!$B:$H,5,FALSE)</f>
        <v>#N/A</v>
      </c>
    </row>
    <row r="7" customFormat="1" spans="1:16">
      <c r="A7" s="58"/>
      <c r="B7" s="58"/>
      <c r="C7" s="59"/>
      <c r="D7" s="58"/>
      <c r="E7" s="57"/>
      <c r="F7" s="58"/>
      <c r="G7" s="60"/>
      <c r="H7" s="60"/>
      <c r="I7" s="58"/>
      <c r="J7" s="61" t="e">
        <f>VLOOKUP(D7,商品标准转化表!$B:$H,7,FALSE)</f>
        <v>#N/A</v>
      </c>
      <c r="K7" s="57"/>
      <c r="L7" s="57"/>
      <c r="M7" s="62"/>
      <c r="N7" s="58"/>
      <c r="O7" s="58" t="e">
        <f>VLOOKUP(D7,商品标准转化表!$B:$H,6,FALSE)</f>
        <v>#N/A</v>
      </c>
      <c r="P7" s="58" t="e">
        <f>VLOOKUP(D7,商品标准转化表!$B:$H,5,FALSE)</f>
        <v>#N/A</v>
      </c>
    </row>
    <row r="8" customFormat="1" spans="1:16">
      <c r="A8" s="58"/>
      <c r="B8" s="58"/>
      <c r="C8" s="59"/>
      <c r="D8" s="58"/>
      <c r="E8" s="57"/>
      <c r="F8" s="58"/>
      <c r="G8" s="60"/>
      <c r="H8" s="60"/>
      <c r="I8" s="58"/>
      <c r="J8" s="61" t="e">
        <f>VLOOKUP(D8,商品标准转化表!$B:$H,7,FALSE)</f>
        <v>#N/A</v>
      </c>
      <c r="K8" s="57"/>
      <c r="L8" s="57"/>
      <c r="M8" s="62"/>
      <c r="N8" s="58"/>
      <c r="O8" s="58" t="e">
        <f>VLOOKUP(D8,商品标准转化表!$B:$H,6,FALSE)</f>
        <v>#N/A</v>
      </c>
      <c r="P8" s="58" t="e">
        <f>VLOOKUP(D8,商品标准转化表!$B:$H,5,FALSE)</f>
        <v>#N/A</v>
      </c>
    </row>
    <row r="9" customFormat="1" spans="1:16">
      <c r="A9" s="58"/>
      <c r="B9" s="58"/>
      <c r="C9" s="59"/>
      <c r="D9" s="58"/>
      <c r="E9" s="57"/>
      <c r="F9" s="58"/>
      <c r="G9" s="60"/>
      <c r="H9" s="60"/>
      <c r="I9" s="58"/>
      <c r="J9" s="61" t="e">
        <f>VLOOKUP(D9,商品标准转化表!$B:$H,7,FALSE)</f>
        <v>#N/A</v>
      </c>
      <c r="K9" s="57"/>
      <c r="L9" s="57"/>
      <c r="M9" s="62"/>
      <c r="N9" s="58"/>
      <c r="O9" s="58" t="e">
        <f>VLOOKUP(D9,商品标准转化表!$B:$H,6,FALSE)</f>
        <v>#N/A</v>
      </c>
      <c r="P9" s="58" t="e">
        <f>VLOOKUP(D9,商品标准转化表!$B:$H,5,FALSE)</f>
        <v>#N/A</v>
      </c>
    </row>
    <row r="10" customFormat="1" spans="1:16">
      <c r="A10" s="58"/>
      <c r="B10" s="58"/>
      <c r="C10" s="59"/>
      <c r="D10" s="58"/>
      <c r="E10" s="57"/>
      <c r="F10" s="58"/>
      <c r="G10" s="60"/>
      <c r="H10" s="60"/>
      <c r="I10" s="58"/>
      <c r="J10" s="61" t="e">
        <f>VLOOKUP(D10,商品标准转化表!$B:$H,7,FALSE)</f>
        <v>#N/A</v>
      </c>
      <c r="K10" s="57"/>
      <c r="L10" s="57"/>
      <c r="M10" s="62"/>
      <c r="N10" s="58"/>
      <c r="O10" s="58" t="e">
        <f>VLOOKUP(D10,商品标准转化表!$B:$H,6,FALSE)</f>
        <v>#N/A</v>
      </c>
      <c r="P10" s="58" t="e">
        <f>VLOOKUP(D10,商品标准转化表!$B:$H,5,FALSE)</f>
        <v>#N/A</v>
      </c>
    </row>
    <row r="11" customFormat="1" spans="1:16">
      <c r="A11" s="58"/>
      <c r="B11" s="58"/>
      <c r="C11" s="59"/>
      <c r="D11" s="58"/>
      <c r="E11" s="57"/>
      <c r="F11" s="58"/>
      <c r="G11" s="60"/>
      <c r="H11" s="60"/>
      <c r="I11" s="58"/>
      <c r="J11" s="61" t="e">
        <f>VLOOKUP(D11,商品标准转化表!$B:$H,7,FALSE)</f>
        <v>#N/A</v>
      </c>
      <c r="K11" s="57"/>
      <c r="L11" s="57"/>
      <c r="M11" s="62"/>
      <c r="N11" s="58"/>
      <c r="O11" s="58" t="e">
        <f>VLOOKUP(D11,商品标准转化表!$B:$H,6,FALSE)</f>
        <v>#N/A</v>
      </c>
      <c r="P11" s="58" t="e">
        <f>VLOOKUP(D11,商品标准转化表!$B:$H,5,FALSE)</f>
        <v>#N/A</v>
      </c>
    </row>
    <row r="12" customFormat="1" spans="1:16">
      <c r="A12" s="58"/>
      <c r="B12" s="58"/>
      <c r="C12" s="59"/>
      <c r="D12" s="58"/>
      <c r="E12" s="57"/>
      <c r="F12" s="58"/>
      <c r="G12" s="60"/>
      <c r="H12" s="60"/>
      <c r="I12" s="58"/>
      <c r="J12" s="61" t="e">
        <f>VLOOKUP(D12,商品标准转化表!$B:$H,7,FALSE)</f>
        <v>#N/A</v>
      </c>
      <c r="K12" s="57"/>
      <c r="L12" s="57"/>
      <c r="M12" s="62"/>
      <c r="N12" s="58"/>
      <c r="O12" s="58" t="e">
        <f>VLOOKUP(D12,商品标准转化表!$B:$H,6,FALSE)</f>
        <v>#N/A</v>
      </c>
      <c r="P12" s="58" t="e">
        <f>VLOOKUP(D12,商品标准转化表!$B:$H,5,FALSE)</f>
        <v>#N/A</v>
      </c>
    </row>
    <row r="13" customFormat="1" spans="1:16">
      <c r="A13" s="58"/>
      <c r="B13" s="58"/>
      <c r="C13" s="59"/>
      <c r="D13" s="58"/>
      <c r="E13" s="57"/>
      <c r="F13" s="58"/>
      <c r="G13" s="60"/>
      <c r="H13" s="60"/>
      <c r="I13" s="58"/>
      <c r="J13" s="61" t="e">
        <f>VLOOKUP(D13,商品标准转化表!$B:$H,7,FALSE)</f>
        <v>#N/A</v>
      </c>
      <c r="K13" s="57"/>
      <c r="L13" s="57"/>
      <c r="M13" s="62"/>
      <c r="N13" s="58"/>
      <c r="O13" s="58" t="e">
        <f>VLOOKUP(D13,商品标准转化表!$B:$H,6,FALSE)</f>
        <v>#N/A</v>
      </c>
      <c r="P13" s="58" t="e">
        <f>VLOOKUP(D13,商品标准转化表!$B:$H,5,FALSE)</f>
        <v>#N/A</v>
      </c>
    </row>
    <row r="14" customFormat="1" spans="1:16">
      <c r="A14" s="58"/>
      <c r="B14" s="58"/>
      <c r="C14" s="59"/>
      <c r="D14" s="58"/>
      <c r="E14" s="57"/>
      <c r="F14" s="58"/>
      <c r="G14" s="60"/>
      <c r="H14" s="60"/>
      <c r="I14" s="58"/>
      <c r="J14" s="61" t="e">
        <f>VLOOKUP(D14,商品标准转化表!$B:$H,7,FALSE)</f>
        <v>#N/A</v>
      </c>
      <c r="K14" s="57"/>
      <c r="L14" s="57"/>
      <c r="M14" s="62"/>
      <c r="N14" s="58"/>
      <c r="O14" s="58" t="e">
        <f>VLOOKUP(D14,商品标准转化表!$B:$H,6,FALSE)</f>
        <v>#N/A</v>
      </c>
      <c r="P14" s="58" t="e">
        <f>VLOOKUP(D14,商品标准转化表!$B:$H,5,FALSE)</f>
        <v>#N/A</v>
      </c>
    </row>
    <row r="15" customFormat="1" spans="1:16">
      <c r="A15" s="58"/>
      <c r="B15" s="58"/>
      <c r="C15" s="59"/>
      <c r="D15" s="58"/>
      <c r="E15" s="57"/>
      <c r="F15" s="58"/>
      <c r="G15" s="60"/>
      <c r="H15" s="60"/>
      <c r="I15" s="58"/>
      <c r="J15" s="61" t="e">
        <f>VLOOKUP(D15,商品标准转化表!$B:$H,7,FALSE)</f>
        <v>#N/A</v>
      </c>
      <c r="K15" s="57"/>
      <c r="L15" s="57"/>
      <c r="M15" s="62"/>
      <c r="N15" s="58"/>
      <c r="O15" s="58" t="e">
        <f>VLOOKUP(D15,商品标准转化表!$B:$H,6,FALSE)</f>
        <v>#N/A</v>
      </c>
      <c r="P15" s="58" t="e">
        <f>VLOOKUP(D15,商品标准转化表!$B:$H,5,FALSE)</f>
        <v>#N/A</v>
      </c>
    </row>
    <row r="16" customFormat="1" spans="1:16">
      <c r="A16" s="58"/>
      <c r="B16" s="58"/>
      <c r="C16" s="59"/>
      <c r="D16" s="58"/>
      <c r="E16" s="57"/>
      <c r="F16" s="58"/>
      <c r="G16" s="60"/>
      <c r="H16" s="60"/>
      <c r="I16" s="58"/>
      <c r="J16" s="61" t="e">
        <f>VLOOKUP(D16,商品标准转化表!$B:$H,7,FALSE)</f>
        <v>#N/A</v>
      </c>
      <c r="K16" s="57"/>
      <c r="L16" s="57"/>
      <c r="M16" s="62"/>
      <c r="N16" s="58"/>
      <c r="O16" s="58" t="e">
        <f>VLOOKUP(D16,商品标准转化表!$B:$H,6,FALSE)</f>
        <v>#N/A</v>
      </c>
      <c r="P16" s="58" t="e">
        <f>VLOOKUP(D16,商品标准转化表!$B:$H,5,FALSE)</f>
        <v>#N/A</v>
      </c>
    </row>
    <row r="17" customFormat="1" spans="1:16">
      <c r="A17" s="58"/>
      <c r="B17" s="58"/>
      <c r="C17" s="59"/>
      <c r="D17" s="58"/>
      <c r="E17" s="57"/>
      <c r="F17" s="58"/>
      <c r="G17" s="60"/>
      <c r="H17" s="60"/>
      <c r="I17" s="58"/>
      <c r="J17" s="61" t="e">
        <f>VLOOKUP(D17,商品标准转化表!$B:$H,7,FALSE)</f>
        <v>#N/A</v>
      </c>
      <c r="K17" s="57"/>
      <c r="L17" s="57"/>
      <c r="M17" s="62"/>
      <c r="N17" s="58"/>
      <c r="O17" s="58" t="e">
        <f>VLOOKUP(D17,商品标准转化表!$B:$H,6,FALSE)</f>
        <v>#N/A</v>
      </c>
      <c r="P17" s="58" t="e">
        <f>VLOOKUP(D17,商品标准转化表!$B:$H,5,FALSE)</f>
        <v>#N/A</v>
      </c>
    </row>
    <row r="18" customFormat="1" spans="1:16">
      <c r="A18" s="58"/>
      <c r="B18" s="58"/>
      <c r="C18" s="59"/>
      <c r="D18" s="58"/>
      <c r="E18" s="57"/>
      <c r="F18" s="58"/>
      <c r="G18" s="60"/>
      <c r="H18" s="60"/>
      <c r="I18" s="58"/>
      <c r="J18" s="61" t="e">
        <f>VLOOKUP(D18,商品标准转化表!$B:$H,7,FALSE)</f>
        <v>#N/A</v>
      </c>
      <c r="K18" s="57"/>
      <c r="L18" s="57"/>
      <c r="M18" s="62"/>
      <c r="N18" s="58"/>
      <c r="O18" s="58" t="e">
        <f>VLOOKUP(D18,商品标准转化表!$B:$H,6,FALSE)</f>
        <v>#N/A</v>
      </c>
      <c r="P18" s="58" t="e">
        <f>VLOOKUP(D18,商品标准转化表!$B:$H,5,FALSE)</f>
        <v>#N/A</v>
      </c>
    </row>
    <row r="19" customFormat="1" spans="1:16">
      <c r="A19" s="58"/>
      <c r="B19" s="58"/>
      <c r="C19" s="59"/>
      <c r="D19" s="58"/>
      <c r="E19" s="57"/>
      <c r="F19" s="58"/>
      <c r="G19" s="60"/>
      <c r="H19" s="60"/>
      <c r="I19" s="58"/>
      <c r="J19" s="61" t="e">
        <f>VLOOKUP(D19,商品标准转化表!$B:$H,7,FALSE)</f>
        <v>#N/A</v>
      </c>
      <c r="K19" s="57"/>
      <c r="L19" s="57"/>
      <c r="M19" s="62"/>
      <c r="N19" s="58"/>
      <c r="O19" s="58" t="e">
        <f>VLOOKUP(D19,商品标准转化表!$B:$H,6,FALSE)</f>
        <v>#N/A</v>
      </c>
      <c r="P19" s="58" t="e">
        <f>VLOOKUP(D19,商品标准转化表!$B:$H,5,FALSE)</f>
        <v>#N/A</v>
      </c>
    </row>
    <row r="20" customFormat="1" spans="1:16">
      <c r="A20" s="58"/>
      <c r="B20" s="58"/>
      <c r="C20" s="59"/>
      <c r="D20" s="58"/>
      <c r="E20" s="57"/>
      <c r="F20" s="58"/>
      <c r="G20" s="60"/>
      <c r="H20" s="60"/>
      <c r="I20" s="58"/>
      <c r="J20" s="61" t="e">
        <f>VLOOKUP(D20,商品标准转化表!$B:$H,7,FALSE)</f>
        <v>#N/A</v>
      </c>
      <c r="K20" s="57"/>
      <c r="L20" s="57"/>
      <c r="M20" s="62"/>
      <c r="N20" s="58"/>
      <c r="O20" s="58" t="e">
        <f>VLOOKUP(D20,商品标准转化表!$B:$H,6,FALSE)</f>
        <v>#N/A</v>
      </c>
      <c r="P20" s="58" t="e">
        <f>VLOOKUP(D20,商品标准转化表!$B:$H,5,FALSE)</f>
        <v>#N/A</v>
      </c>
    </row>
    <row r="21" customFormat="1" spans="1:16">
      <c r="A21" s="58"/>
      <c r="B21" s="58"/>
      <c r="C21" s="59"/>
      <c r="D21" s="58"/>
      <c r="E21" s="57"/>
      <c r="F21" s="58"/>
      <c r="G21" s="60"/>
      <c r="H21" s="60"/>
      <c r="I21" s="58"/>
      <c r="J21" s="61" t="e">
        <f>VLOOKUP(D21,商品标准转化表!$B:$H,7,FALSE)</f>
        <v>#N/A</v>
      </c>
      <c r="K21" s="57"/>
      <c r="L21" s="57"/>
      <c r="M21" s="62"/>
      <c r="N21" s="58"/>
      <c r="O21" s="58" t="e">
        <f>VLOOKUP(D21,商品标准转化表!$B:$H,6,FALSE)</f>
        <v>#N/A</v>
      </c>
      <c r="P21" s="58" t="e">
        <f>VLOOKUP(D21,商品标准转化表!$B:$H,5,FALSE)</f>
        <v>#N/A</v>
      </c>
    </row>
    <row r="22" customFormat="1" spans="1:16">
      <c r="A22" s="58"/>
      <c r="B22" s="58"/>
      <c r="C22" s="59"/>
      <c r="D22" s="58"/>
      <c r="E22" s="57"/>
      <c r="F22" s="58"/>
      <c r="G22" s="60"/>
      <c r="H22" s="60"/>
      <c r="I22" s="58"/>
      <c r="J22" s="61" t="e">
        <f>VLOOKUP(D22,商品标准转化表!$B:$H,7,FALSE)</f>
        <v>#N/A</v>
      </c>
      <c r="K22" s="57"/>
      <c r="L22" s="57"/>
      <c r="M22" s="62"/>
      <c r="N22" s="58"/>
      <c r="O22" s="58" t="e">
        <f>VLOOKUP(D22,商品标准转化表!$B:$H,6,FALSE)</f>
        <v>#N/A</v>
      </c>
      <c r="P22" s="58" t="e">
        <f>VLOOKUP(D22,商品标准转化表!$B:$H,5,FALSE)</f>
        <v>#N/A</v>
      </c>
    </row>
    <row r="23" customFormat="1" spans="1:16">
      <c r="A23" s="58"/>
      <c r="B23" s="58"/>
      <c r="C23" s="59"/>
      <c r="D23" s="58"/>
      <c r="E23" s="57"/>
      <c r="F23" s="58"/>
      <c r="G23" s="60"/>
      <c r="H23" s="60"/>
      <c r="I23" s="58"/>
      <c r="J23" s="61" t="e">
        <f>VLOOKUP(D23,商品标准转化表!$B:$H,7,FALSE)</f>
        <v>#N/A</v>
      </c>
      <c r="K23" s="57"/>
      <c r="L23" s="57"/>
      <c r="M23" s="62"/>
      <c r="N23" s="58"/>
      <c r="O23" s="58" t="e">
        <f>VLOOKUP(D23,商品标准转化表!$B:$H,6,FALSE)</f>
        <v>#N/A</v>
      </c>
      <c r="P23" s="58" t="e">
        <f>VLOOKUP(D23,商品标准转化表!$B:$H,5,FALSE)</f>
        <v>#N/A</v>
      </c>
    </row>
    <row r="24" customFormat="1" spans="1:16">
      <c r="A24" s="58"/>
      <c r="B24" s="58"/>
      <c r="C24" s="59"/>
      <c r="D24" s="58"/>
      <c r="E24" s="57"/>
      <c r="F24" s="58"/>
      <c r="G24" s="60"/>
      <c r="H24" s="60"/>
      <c r="I24" s="58"/>
      <c r="J24" s="61" t="e">
        <f>VLOOKUP(D24,商品标准转化表!$B:$H,7,FALSE)</f>
        <v>#N/A</v>
      </c>
      <c r="K24" s="57"/>
      <c r="L24" s="57"/>
      <c r="M24" s="62"/>
      <c r="N24" s="58"/>
      <c r="O24" s="58" t="e">
        <f>VLOOKUP(D24,商品标准转化表!$B:$H,6,FALSE)</f>
        <v>#N/A</v>
      </c>
      <c r="P24" s="58" t="e">
        <f>VLOOKUP(D24,商品标准转化表!$B:$H,5,FALSE)</f>
        <v>#N/A</v>
      </c>
    </row>
    <row r="25" customFormat="1" spans="1:16">
      <c r="A25" s="58"/>
      <c r="B25" s="58"/>
      <c r="C25" s="59"/>
      <c r="D25" s="58"/>
      <c r="E25" s="57"/>
      <c r="F25" s="58"/>
      <c r="G25" s="60"/>
      <c r="H25" s="60"/>
      <c r="I25" s="58"/>
      <c r="J25" s="61" t="e">
        <f>VLOOKUP(D25,商品标准转化表!$B:$H,7,FALSE)</f>
        <v>#N/A</v>
      </c>
      <c r="K25" s="57"/>
      <c r="L25" s="57"/>
      <c r="M25" s="62"/>
      <c r="N25" s="58"/>
      <c r="O25" s="58" t="e">
        <f>VLOOKUP(D25,商品标准转化表!$B:$H,6,FALSE)</f>
        <v>#N/A</v>
      </c>
      <c r="P25" s="58" t="e">
        <f>VLOOKUP(D25,商品标准转化表!$B:$H,5,FALSE)</f>
        <v>#N/A</v>
      </c>
    </row>
    <row r="26" customFormat="1" spans="1:16">
      <c r="A26" s="58"/>
      <c r="B26" s="58"/>
      <c r="C26" s="59"/>
      <c r="D26" s="58"/>
      <c r="E26" s="57"/>
      <c r="F26" s="58"/>
      <c r="G26" s="60"/>
      <c r="H26" s="60"/>
      <c r="I26" s="58"/>
      <c r="J26" s="61" t="e">
        <f>VLOOKUP(D26,商品标准转化表!$B:$H,7,FALSE)</f>
        <v>#N/A</v>
      </c>
      <c r="K26" s="57"/>
      <c r="L26" s="57"/>
      <c r="M26" s="62"/>
      <c r="N26" s="58"/>
      <c r="O26" s="58" t="e">
        <f>VLOOKUP(D26,商品标准转化表!$B:$H,6,FALSE)</f>
        <v>#N/A</v>
      </c>
      <c r="P26" s="58" t="e">
        <f>VLOOKUP(D26,商品标准转化表!$B:$H,5,FALSE)</f>
        <v>#N/A</v>
      </c>
    </row>
    <row r="27" customFormat="1" spans="1:16">
      <c r="A27" s="58"/>
      <c r="B27" s="58"/>
      <c r="C27" s="59"/>
      <c r="D27" s="58"/>
      <c r="E27" s="57"/>
      <c r="F27" s="58"/>
      <c r="G27" s="60"/>
      <c r="H27" s="60"/>
      <c r="I27" s="58"/>
      <c r="J27" s="61" t="e">
        <f>VLOOKUP(D27,商品标准转化表!$B:$H,7,FALSE)</f>
        <v>#N/A</v>
      </c>
      <c r="K27" s="57"/>
      <c r="L27" s="57"/>
      <c r="M27" s="62"/>
      <c r="N27" s="58"/>
      <c r="O27" s="58" t="e">
        <f>VLOOKUP(D27,商品标准转化表!$B:$H,6,FALSE)</f>
        <v>#N/A</v>
      </c>
      <c r="P27" s="58" t="e">
        <f>VLOOKUP(D27,商品标准转化表!$B:$H,5,FALSE)</f>
        <v>#N/A</v>
      </c>
    </row>
    <row r="28" customFormat="1" spans="1:16">
      <c r="A28" s="58"/>
      <c r="B28" s="58"/>
      <c r="C28" s="59"/>
      <c r="D28" s="58"/>
      <c r="E28" s="57"/>
      <c r="F28" s="58"/>
      <c r="G28" s="60"/>
      <c r="H28" s="60"/>
      <c r="I28" s="58"/>
      <c r="J28" s="61" t="e">
        <f>VLOOKUP(D28,商品标准转化表!$B:$H,7,FALSE)</f>
        <v>#N/A</v>
      </c>
      <c r="K28" s="57"/>
      <c r="L28" s="57"/>
      <c r="M28" s="62"/>
      <c r="N28" s="58"/>
      <c r="O28" s="58" t="e">
        <f>VLOOKUP(D28,商品标准转化表!$B:$H,6,FALSE)</f>
        <v>#N/A</v>
      </c>
      <c r="P28" s="58" t="e">
        <f>VLOOKUP(D28,商品标准转化表!$B:$H,5,FALSE)</f>
        <v>#N/A</v>
      </c>
    </row>
    <row r="29" customFormat="1" spans="1:16">
      <c r="A29" s="58"/>
      <c r="B29" s="58"/>
      <c r="C29" s="59"/>
      <c r="D29" s="58"/>
      <c r="E29" s="57"/>
      <c r="F29" s="58"/>
      <c r="G29" s="60"/>
      <c r="H29" s="60"/>
      <c r="I29" s="58"/>
      <c r="J29" s="61" t="e">
        <f>VLOOKUP(D29,商品标准转化表!$B:$H,7,FALSE)</f>
        <v>#N/A</v>
      </c>
      <c r="K29" s="57"/>
      <c r="L29" s="57"/>
      <c r="M29" s="62"/>
      <c r="N29" s="58"/>
      <c r="O29" s="58" t="e">
        <f>VLOOKUP(D29,商品标准转化表!$B:$H,6,FALSE)</f>
        <v>#N/A</v>
      </c>
      <c r="P29" s="58" t="e">
        <f>VLOOKUP(D29,商品标准转化表!$B:$H,5,FALSE)</f>
        <v>#N/A</v>
      </c>
    </row>
    <row r="30" customFormat="1" spans="1:16">
      <c r="A30" s="58"/>
      <c r="B30" s="58"/>
      <c r="C30" s="59"/>
      <c r="D30" s="58"/>
      <c r="E30" s="57"/>
      <c r="F30" s="58"/>
      <c r="G30" s="60"/>
      <c r="H30" s="60"/>
      <c r="I30" s="58"/>
      <c r="J30" s="61" t="e">
        <f>VLOOKUP(D30,商品标准转化表!$B:$H,7,FALSE)</f>
        <v>#N/A</v>
      </c>
      <c r="K30" s="57"/>
      <c r="L30" s="57"/>
      <c r="M30" s="62"/>
      <c r="N30" s="58"/>
      <c r="O30" s="58" t="e">
        <f>VLOOKUP(D30,商品标准转化表!$B:$H,6,FALSE)</f>
        <v>#N/A</v>
      </c>
      <c r="P30" s="58" t="e">
        <f>VLOOKUP(D30,商品标准转化表!$B:$H,5,FALSE)</f>
        <v>#N/A</v>
      </c>
    </row>
    <row r="31" customFormat="1" spans="1:16">
      <c r="A31" s="58"/>
      <c r="B31" s="58"/>
      <c r="C31" s="59"/>
      <c r="D31" s="58"/>
      <c r="E31" s="57"/>
      <c r="F31" s="58"/>
      <c r="G31" s="60"/>
      <c r="H31" s="60"/>
      <c r="I31" s="58"/>
      <c r="J31" s="61" t="e">
        <f>VLOOKUP(D31,商品标准转化表!$B:$H,7,FALSE)</f>
        <v>#N/A</v>
      </c>
      <c r="K31" s="57"/>
      <c r="L31" s="57"/>
      <c r="M31" s="62"/>
      <c r="N31" s="58"/>
      <c r="O31" s="58" t="e">
        <f>VLOOKUP(D31,商品标准转化表!$B:$H,6,FALSE)</f>
        <v>#N/A</v>
      </c>
      <c r="P31" s="58" t="e">
        <f>VLOOKUP(D31,商品标准转化表!$B:$H,5,FALSE)</f>
        <v>#N/A</v>
      </c>
    </row>
    <row r="32" customFormat="1" spans="1:16">
      <c r="A32" s="58"/>
      <c r="B32" s="58"/>
      <c r="C32" s="59"/>
      <c r="D32" s="58"/>
      <c r="E32" s="57"/>
      <c r="F32" s="58"/>
      <c r="G32" s="60"/>
      <c r="H32" s="60"/>
      <c r="I32" s="58"/>
      <c r="J32" s="61" t="e">
        <f>VLOOKUP(D32,商品标准转化表!$B:$H,7,FALSE)</f>
        <v>#N/A</v>
      </c>
      <c r="K32" s="57"/>
      <c r="L32" s="57"/>
      <c r="M32" s="62"/>
      <c r="N32" s="58"/>
      <c r="O32" s="58" t="e">
        <f>VLOOKUP(D32,商品标准转化表!$B:$H,6,FALSE)</f>
        <v>#N/A</v>
      </c>
      <c r="P32" s="58" t="e">
        <f>VLOOKUP(D32,商品标准转化表!$B:$H,5,FALSE)</f>
        <v>#N/A</v>
      </c>
    </row>
    <row r="33" customFormat="1" spans="1:16">
      <c r="A33" s="58"/>
      <c r="B33" s="58"/>
      <c r="C33" s="59"/>
      <c r="D33" s="58"/>
      <c r="E33" s="57"/>
      <c r="F33" s="58"/>
      <c r="G33" s="60"/>
      <c r="H33" s="60"/>
      <c r="I33" s="58"/>
      <c r="J33" s="61" t="e">
        <f>VLOOKUP(D33,商品标准转化表!$B:$H,7,FALSE)</f>
        <v>#N/A</v>
      </c>
      <c r="K33" s="57"/>
      <c r="L33" s="57"/>
      <c r="M33" s="62"/>
      <c r="N33" s="58"/>
      <c r="O33" s="58" t="e">
        <f>VLOOKUP(D33,商品标准转化表!$B:$H,6,FALSE)</f>
        <v>#N/A</v>
      </c>
      <c r="P33" s="58" t="e">
        <f>VLOOKUP(D33,商品标准转化表!$B:$H,5,FALSE)</f>
        <v>#N/A</v>
      </c>
    </row>
    <row r="34" customFormat="1" spans="1:16">
      <c r="A34" s="58"/>
      <c r="B34" s="58"/>
      <c r="C34" s="59"/>
      <c r="D34" s="58"/>
      <c r="E34" s="57"/>
      <c r="F34" s="58"/>
      <c r="G34" s="60"/>
      <c r="H34" s="60"/>
      <c r="I34" s="58"/>
      <c r="J34" s="61" t="e">
        <f>VLOOKUP(D34,商品标准转化表!$B:$H,7,FALSE)</f>
        <v>#N/A</v>
      </c>
      <c r="K34" s="57"/>
      <c r="L34" s="57"/>
      <c r="M34" s="62"/>
      <c r="N34" s="58"/>
      <c r="O34" s="58" t="e">
        <f>VLOOKUP(D34,商品标准转化表!$B:$H,6,FALSE)</f>
        <v>#N/A</v>
      </c>
      <c r="P34" s="58" t="e">
        <f>VLOOKUP(D34,商品标准转化表!$B:$H,5,FALSE)</f>
        <v>#N/A</v>
      </c>
    </row>
    <row r="35" customFormat="1" spans="1:16">
      <c r="A35" s="58"/>
      <c r="B35" s="58"/>
      <c r="C35" s="59"/>
      <c r="D35" s="58"/>
      <c r="E35" s="57"/>
      <c r="F35" s="58"/>
      <c r="G35" s="60"/>
      <c r="H35" s="60"/>
      <c r="I35" s="58"/>
      <c r="J35" s="61" t="e">
        <f>VLOOKUP(D35,商品标准转化表!$B:$H,7,FALSE)</f>
        <v>#N/A</v>
      </c>
      <c r="K35" s="57"/>
      <c r="L35" s="57"/>
      <c r="M35" s="62"/>
      <c r="N35" s="58"/>
      <c r="O35" s="58" t="e">
        <f>VLOOKUP(D35,商品标准转化表!$B:$H,6,FALSE)</f>
        <v>#N/A</v>
      </c>
      <c r="P35" s="58" t="e">
        <f>VLOOKUP(D35,商品标准转化表!$B:$H,5,FALSE)</f>
        <v>#N/A</v>
      </c>
    </row>
    <row r="36" customFormat="1" spans="1:16">
      <c r="A36" s="58"/>
      <c r="B36" s="58"/>
      <c r="C36" s="59"/>
      <c r="D36" s="58"/>
      <c r="E36" s="57"/>
      <c r="F36" s="58"/>
      <c r="G36" s="60"/>
      <c r="H36" s="60"/>
      <c r="I36" s="58"/>
      <c r="J36" s="61" t="e">
        <f>VLOOKUP(D36,商品标准转化表!$B:$H,7,FALSE)</f>
        <v>#N/A</v>
      </c>
      <c r="K36" s="57"/>
      <c r="L36" s="57"/>
      <c r="M36" s="62"/>
      <c r="N36" s="58"/>
      <c r="O36" s="58" t="e">
        <f>VLOOKUP(D36,商品标准转化表!$B:$H,6,FALSE)</f>
        <v>#N/A</v>
      </c>
      <c r="P36" s="58" t="e">
        <f>VLOOKUP(D36,商品标准转化表!$B:$H,5,FALSE)</f>
        <v>#N/A</v>
      </c>
    </row>
    <row r="37" customFormat="1" spans="1:16">
      <c r="A37" s="58"/>
      <c r="B37" s="58"/>
      <c r="C37" s="59"/>
      <c r="D37" s="58"/>
      <c r="E37" s="57"/>
      <c r="F37" s="58"/>
      <c r="G37" s="60"/>
      <c r="H37" s="60"/>
      <c r="I37" s="58"/>
      <c r="J37" s="61" t="e">
        <f>VLOOKUP(D37,商品标准转化表!$B:$H,7,FALSE)</f>
        <v>#N/A</v>
      </c>
      <c r="K37" s="57"/>
      <c r="L37" s="57"/>
      <c r="M37" s="62"/>
      <c r="N37" s="58"/>
      <c r="O37" s="58" t="e">
        <f>VLOOKUP(D37,商品标准转化表!$B:$H,6,FALSE)</f>
        <v>#N/A</v>
      </c>
      <c r="P37" s="58" t="e">
        <f>VLOOKUP(D37,商品标准转化表!$B:$H,5,FALSE)</f>
        <v>#N/A</v>
      </c>
    </row>
    <row r="38" customFormat="1" spans="1:16">
      <c r="A38" s="58"/>
      <c r="B38" s="58"/>
      <c r="C38" s="59"/>
      <c r="D38" s="58"/>
      <c r="E38" s="57"/>
      <c r="F38" s="58"/>
      <c r="G38" s="60"/>
      <c r="H38" s="60"/>
      <c r="I38" s="58"/>
      <c r="J38" s="61" t="e">
        <f>VLOOKUP(D38,商品标准转化表!$B:$H,7,FALSE)</f>
        <v>#N/A</v>
      </c>
      <c r="K38" s="57"/>
      <c r="L38" s="57"/>
      <c r="M38" s="62"/>
      <c r="N38" s="58"/>
      <c r="O38" s="58" t="e">
        <f>VLOOKUP(D38,商品标准转化表!$B:$H,6,FALSE)</f>
        <v>#N/A</v>
      </c>
      <c r="P38" s="58" t="e">
        <f>VLOOKUP(D38,商品标准转化表!$B:$H,5,FALSE)</f>
        <v>#N/A</v>
      </c>
    </row>
    <row r="39" customFormat="1" spans="1:16">
      <c r="A39" s="58"/>
      <c r="B39" s="58"/>
      <c r="C39" s="59"/>
      <c r="D39" s="58"/>
      <c r="E39" s="57"/>
      <c r="F39" s="58"/>
      <c r="G39" s="60"/>
      <c r="H39" s="60"/>
      <c r="I39" s="58"/>
      <c r="J39" s="61" t="e">
        <f>VLOOKUP(D39,商品标准转化表!$B:$H,7,FALSE)</f>
        <v>#N/A</v>
      </c>
      <c r="K39" s="57"/>
      <c r="L39" s="57"/>
      <c r="M39" s="62"/>
      <c r="N39" s="58"/>
      <c r="O39" s="58" t="e">
        <f>VLOOKUP(D39,商品标准转化表!$B:$H,6,FALSE)</f>
        <v>#N/A</v>
      </c>
      <c r="P39" s="58" t="e">
        <f>VLOOKUP(D39,商品标准转化表!$B:$H,5,FALSE)</f>
        <v>#N/A</v>
      </c>
    </row>
    <row r="40" customFormat="1" spans="1:16">
      <c r="A40" s="58"/>
      <c r="B40" s="58"/>
      <c r="C40" s="59"/>
      <c r="D40" s="58"/>
      <c r="E40" s="57"/>
      <c r="F40" s="58"/>
      <c r="G40" s="60"/>
      <c r="H40" s="60"/>
      <c r="I40" s="58"/>
      <c r="J40" s="61" t="e">
        <f>VLOOKUP(D40,商品标准转化表!$B:$H,7,FALSE)</f>
        <v>#N/A</v>
      </c>
      <c r="K40" s="57"/>
      <c r="L40" s="57"/>
      <c r="M40" s="62"/>
      <c r="N40" s="58"/>
      <c r="O40" s="58" t="e">
        <f>VLOOKUP(D40,商品标准转化表!$B:$H,6,FALSE)</f>
        <v>#N/A</v>
      </c>
      <c r="P40" s="58" t="e">
        <f>VLOOKUP(D40,商品标准转化表!$B:$H,5,FALSE)</f>
        <v>#N/A</v>
      </c>
    </row>
    <row r="41" customFormat="1" spans="1:16">
      <c r="A41" s="58"/>
      <c r="B41" s="58"/>
      <c r="C41" s="59"/>
      <c r="D41" s="58"/>
      <c r="E41" s="57"/>
      <c r="F41" s="58"/>
      <c r="G41" s="60"/>
      <c r="H41" s="60"/>
      <c r="I41" s="58"/>
      <c r="J41" s="61" t="e">
        <f>VLOOKUP(D41,商品标准转化表!$B:$H,7,FALSE)</f>
        <v>#N/A</v>
      </c>
      <c r="K41" s="57"/>
      <c r="L41" s="57"/>
      <c r="M41" s="62"/>
      <c r="N41" s="58"/>
      <c r="O41" s="58" t="e">
        <f>VLOOKUP(D41,商品标准转化表!$B:$H,6,FALSE)</f>
        <v>#N/A</v>
      </c>
      <c r="P41" s="58" t="e">
        <f>VLOOKUP(D41,商品标准转化表!$B:$H,5,FALSE)</f>
        <v>#N/A</v>
      </c>
    </row>
    <row r="42" customFormat="1" spans="1:16">
      <c r="A42" s="58"/>
      <c r="B42" s="58"/>
      <c r="C42" s="59"/>
      <c r="D42" s="58"/>
      <c r="E42" s="57"/>
      <c r="F42" s="58"/>
      <c r="G42" s="60"/>
      <c r="H42" s="60"/>
      <c r="I42" s="58"/>
      <c r="J42" s="61" t="e">
        <f>VLOOKUP(D42,商品标准转化表!$B:$H,7,FALSE)</f>
        <v>#N/A</v>
      </c>
      <c r="K42" s="57"/>
      <c r="L42" s="57"/>
      <c r="M42" s="62"/>
      <c r="N42" s="58"/>
      <c r="O42" s="58" t="e">
        <f>VLOOKUP(D42,商品标准转化表!$B:$H,6,FALSE)</f>
        <v>#N/A</v>
      </c>
      <c r="P42" s="58" t="e">
        <f>VLOOKUP(D42,商品标准转化表!$B:$H,5,FALSE)</f>
        <v>#N/A</v>
      </c>
    </row>
    <row r="43" customFormat="1" spans="1:16">
      <c r="A43" s="58"/>
      <c r="B43" s="58"/>
      <c r="C43" s="59"/>
      <c r="D43" s="58"/>
      <c r="E43" s="57"/>
      <c r="F43" s="58"/>
      <c r="G43" s="60"/>
      <c r="H43" s="60"/>
      <c r="I43" s="58"/>
      <c r="J43" s="61" t="e">
        <f>VLOOKUP(D43,商品标准转化表!$B:$H,7,FALSE)</f>
        <v>#N/A</v>
      </c>
      <c r="K43" s="57"/>
      <c r="L43" s="57"/>
      <c r="M43" s="62"/>
      <c r="N43" s="58"/>
      <c r="O43" s="58" t="e">
        <f>VLOOKUP(D43,商品标准转化表!$B:$H,6,FALSE)</f>
        <v>#N/A</v>
      </c>
      <c r="P43" s="58" t="e">
        <f>VLOOKUP(D43,商品标准转化表!$B:$H,5,FALSE)</f>
        <v>#N/A</v>
      </c>
    </row>
    <row r="44" customFormat="1" spans="1:16">
      <c r="A44" s="58"/>
      <c r="B44" s="58"/>
      <c r="C44" s="59"/>
      <c r="D44" s="58"/>
      <c r="E44" s="57"/>
      <c r="F44" s="58"/>
      <c r="G44" s="60"/>
      <c r="H44" s="60"/>
      <c r="I44" s="58"/>
      <c r="J44" s="61" t="e">
        <f>VLOOKUP(D44,商品标准转化表!$B:$H,7,FALSE)</f>
        <v>#N/A</v>
      </c>
      <c r="K44" s="57"/>
      <c r="L44" s="57"/>
      <c r="M44" s="62"/>
      <c r="N44" s="58"/>
      <c r="O44" s="58" t="e">
        <f>VLOOKUP(D44,商品标准转化表!$B:$H,6,FALSE)</f>
        <v>#N/A</v>
      </c>
      <c r="P44" s="58" t="e">
        <f>VLOOKUP(D44,商品标准转化表!$B:$H,5,FALSE)</f>
        <v>#N/A</v>
      </c>
    </row>
    <row r="45" customFormat="1" spans="1:16">
      <c r="A45" s="58"/>
      <c r="B45" s="58"/>
      <c r="C45" s="59"/>
      <c r="D45" s="58"/>
      <c r="E45" s="57"/>
      <c r="F45" s="58"/>
      <c r="G45" s="60"/>
      <c r="H45" s="60"/>
      <c r="I45" s="58"/>
      <c r="J45" s="61" t="e">
        <f>VLOOKUP(D45,商品标准转化表!$B:$H,7,FALSE)</f>
        <v>#N/A</v>
      </c>
      <c r="K45" s="57"/>
      <c r="L45" s="57"/>
      <c r="M45" s="62"/>
      <c r="N45" s="58"/>
      <c r="O45" s="58" t="e">
        <f>VLOOKUP(D45,商品标准转化表!$B:$H,6,FALSE)</f>
        <v>#N/A</v>
      </c>
      <c r="P45" s="58" t="e">
        <f>VLOOKUP(D45,商品标准转化表!$B:$H,5,FALSE)</f>
        <v>#N/A</v>
      </c>
    </row>
    <row r="46" customFormat="1" spans="1:16">
      <c r="A46" s="58"/>
      <c r="B46" s="58"/>
      <c r="C46" s="59"/>
      <c r="D46" s="58"/>
      <c r="E46" s="57"/>
      <c r="F46" s="58"/>
      <c r="G46" s="60"/>
      <c r="H46" s="60"/>
      <c r="I46" s="58"/>
      <c r="J46" s="61" t="e">
        <f>VLOOKUP(D46,商品标准转化表!$B:$H,7,FALSE)</f>
        <v>#N/A</v>
      </c>
      <c r="K46" s="57"/>
      <c r="L46" s="57"/>
      <c r="M46" s="62"/>
      <c r="N46" s="58"/>
      <c r="O46" s="58" t="e">
        <f>VLOOKUP(D46,商品标准转化表!$B:$H,6,FALSE)</f>
        <v>#N/A</v>
      </c>
      <c r="P46" s="58" t="e">
        <f>VLOOKUP(D46,商品标准转化表!$B:$H,5,FALSE)</f>
        <v>#N/A</v>
      </c>
    </row>
    <row r="47" customFormat="1" spans="1:16">
      <c r="A47" s="58"/>
      <c r="B47" s="58"/>
      <c r="C47" s="59"/>
      <c r="D47" s="58"/>
      <c r="E47" s="57"/>
      <c r="F47" s="58"/>
      <c r="G47" s="60"/>
      <c r="H47" s="60"/>
      <c r="I47" s="58"/>
      <c r="J47" s="61" t="e">
        <f>VLOOKUP(D47,商品标准转化表!$B:$H,7,FALSE)</f>
        <v>#N/A</v>
      </c>
      <c r="K47" s="57"/>
      <c r="L47" s="57"/>
      <c r="M47" s="62"/>
      <c r="N47" s="58"/>
      <c r="O47" s="58" t="e">
        <f>VLOOKUP(D47,商品标准转化表!$B:$H,6,FALSE)</f>
        <v>#N/A</v>
      </c>
      <c r="P47" s="58" t="e">
        <f>VLOOKUP(D47,商品标准转化表!$B:$H,5,FALSE)</f>
        <v>#N/A</v>
      </c>
    </row>
    <row r="48" customFormat="1" spans="1:16">
      <c r="A48" s="58"/>
      <c r="B48" s="58"/>
      <c r="C48" s="59"/>
      <c r="D48" s="58"/>
      <c r="E48" s="57"/>
      <c r="F48" s="58"/>
      <c r="G48" s="60"/>
      <c r="H48" s="60"/>
      <c r="I48" s="58"/>
      <c r="J48" s="61" t="e">
        <f>VLOOKUP(D48,商品标准转化表!$B:$H,7,FALSE)</f>
        <v>#N/A</v>
      </c>
      <c r="K48" s="57"/>
      <c r="L48" s="57"/>
      <c r="M48" s="62"/>
      <c r="N48" s="58"/>
      <c r="O48" s="58" t="e">
        <f>VLOOKUP(D48,商品标准转化表!$B:$H,6,FALSE)</f>
        <v>#N/A</v>
      </c>
      <c r="P48" s="58" t="e">
        <f>VLOOKUP(D48,商品标准转化表!$B:$H,5,FALSE)</f>
        <v>#N/A</v>
      </c>
    </row>
    <row r="49" customFormat="1" spans="1:16">
      <c r="A49" s="58"/>
      <c r="B49" s="58"/>
      <c r="C49" s="59"/>
      <c r="D49" s="58"/>
      <c r="E49" s="57"/>
      <c r="F49" s="58"/>
      <c r="G49" s="60"/>
      <c r="H49" s="60"/>
      <c r="I49" s="58"/>
      <c r="J49" s="61" t="e">
        <f>VLOOKUP(D49,商品标准转化表!$B:$H,7,FALSE)</f>
        <v>#N/A</v>
      </c>
      <c r="K49" s="57"/>
      <c r="L49" s="57"/>
      <c r="M49" s="62"/>
      <c r="N49" s="58"/>
      <c r="O49" s="58" t="e">
        <f>VLOOKUP(D49,商品标准转化表!$B:$H,6,FALSE)</f>
        <v>#N/A</v>
      </c>
      <c r="P49" s="58" t="e">
        <f>VLOOKUP(D49,商品标准转化表!$B:$H,5,FALSE)</f>
        <v>#N/A</v>
      </c>
    </row>
    <row r="50" customFormat="1" spans="1:16">
      <c r="A50" s="58"/>
      <c r="B50" s="58"/>
      <c r="C50" s="59"/>
      <c r="D50" s="58"/>
      <c r="E50" s="57"/>
      <c r="F50" s="58"/>
      <c r="G50" s="60"/>
      <c r="H50" s="60"/>
      <c r="I50" s="58"/>
      <c r="J50" s="61" t="e">
        <f>VLOOKUP(D50,商品标准转化表!$B:$H,7,FALSE)</f>
        <v>#N/A</v>
      </c>
      <c r="K50" s="57"/>
      <c r="L50" s="57"/>
      <c r="M50" s="62"/>
      <c r="N50" s="58"/>
      <c r="O50" s="58" t="e">
        <f>VLOOKUP(D50,商品标准转化表!$B:$H,6,FALSE)</f>
        <v>#N/A</v>
      </c>
      <c r="P50" s="58" t="e">
        <f>VLOOKUP(D50,商品标准转化表!$B:$H,5,FALSE)</f>
        <v>#N/A</v>
      </c>
    </row>
    <row r="51" customFormat="1" spans="1:16">
      <c r="A51" s="58"/>
      <c r="B51" s="58"/>
      <c r="C51" s="59"/>
      <c r="D51" s="58"/>
      <c r="E51" s="57"/>
      <c r="F51" s="58"/>
      <c r="G51" s="60"/>
      <c r="H51" s="60"/>
      <c r="I51" s="58"/>
      <c r="J51" s="61" t="e">
        <f>VLOOKUP(D51,商品标准转化表!$B:$H,7,FALSE)</f>
        <v>#N/A</v>
      </c>
      <c r="K51" s="57"/>
      <c r="L51" s="57"/>
      <c r="M51" s="62"/>
      <c r="N51" s="58"/>
      <c r="O51" s="58" t="e">
        <f>VLOOKUP(D51,商品标准转化表!$B:$H,6,FALSE)</f>
        <v>#N/A</v>
      </c>
      <c r="P51" s="58" t="e">
        <f>VLOOKUP(D51,商品标准转化表!$B:$H,5,FALSE)</f>
        <v>#N/A</v>
      </c>
    </row>
    <row r="52" customFormat="1" spans="1:16">
      <c r="A52" s="58"/>
      <c r="B52" s="58"/>
      <c r="C52" s="59"/>
      <c r="D52" s="58"/>
      <c r="E52" s="57"/>
      <c r="F52" s="58"/>
      <c r="G52" s="60"/>
      <c r="H52" s="60"/>
      <c r="I52" s="58"/>
      <c r="J52" s="61" t="e">
        <f>VLOOKUP(D52,商品标准转化表!$B:$H,7,FALSE)</f>
        <v>#N/A</v>
      </c>
      <c r="K52" s="57"/>
      <c r="L52" s="57"/>
      <c r="M52" s="62"/>
      <c r="N52" s="58"/>
      <c r="O52" s="58" t="e">
        <f>VLOOKUP(D52,商品标准转化表!$B:$H,6,FALSE)</f>
        <v>#N/A</v>
      </c>
      <c r="P52" s="58" t="e">
        <f>VLOOKUP(D52,商品标准转化表!$B:$H,5,FALSE)</f>
        <v>#N/A</v>
      </c>
    </row>
    <row r="53" customFormat="1" spans="1:16">
      <c r="A53" s="58"/>
      <c r="B53" s="58"/>
      <c r="C53" s="59"/>
      <c r="D53" s="58"/>
      <c r="E53" s="57"/>
      <c r="F53" s="58"/>
      <c r="G53" s="60"/>
      <c r="H53" s="60"/>
      <c r="I53" s="58"/>
      <c r="J53" s="61" t="e">
        <f>VLOOKUP(D53,商品标准转化表!$B:$H,7,FALSE)</f>
        <v>#N/A</v>
      </c>
      <c r="K53" s="57"/>
      <c r="L53" s="57"/>
      <c r="M53" s="62"/>
      <c r="N53" s="58"/>
      <c r="O53" s="58" t="e">
        <f>VLOOKUP(D53,商品标准转化表!$B:$H,6,FALSE)</f>
        <v>#N/A</v>
      </c>
      <c r="P53" s="58" t="e">
        <f>VLOOKUP(D53,商品标准转化表!$B:$H,5,FALSE)</f>
        <v>#N/A</v>
      </c>
    </row>
    <row r="54" customFormat="1" spans="1:16">
      <c r="A54" s="58"/>
      <c r="B54" s="58"/>
      <c r="C54" s="59"/>
      <c r="D54" s="58"/>
      <c r="E54" s="57"/>
      <c r="F54" s="58"/>
      <c r="G54" s="60"/>
      <c r="H54" s="60"/>
      <c r="I54" s="58"/>
      <c r="J54" s="61" t="e">
        <f>VLOOKUP(D54,商品标准转化表!$B:$H,7,FALSE)</f>
        <v>#N/A</v>
      </c>
      <c r="K54" s="57"/>
      <c r="L54" s="57"/>
      <c r="M54" s="62"/>
      <c r="N54" s="58"/>
      <c r="O54" s="58" t="e">
        <f>VLOOKUP(D54,商品标准转化表!$B:$H,6,FALSE)</f>
        <v>#N/A</v>
      </c>
      <c r="P54" s="58" t="e">
        <f>VLOOKUP(D54,商品标准转化表!$B:$H,5,FALSE)</f>
        <v>#N/A</v>
      </c>
    </row>
    <row r="55" customFormat="1" spans="1:16">
      <c r="A55" s="58"/>
      <c r="B55" s="58"/>
      <c r="C55" s="59"/>
      <c r="D55" s="58"/>
      <c r="E55" s="57"/>
      <c r="F55" s="58"/>
      <c r="G55" s="60"/>
      <c r="H55" s="60"/>
      <c r="I55" s="58"/>
      <c r="J55" s="61" t="e">
        <f>VLOOKUP(D55,商品标准转化表!$B:$H,7,FALSE)</f>
        <v>#N/A</v>
      </c>
      <c r="K55" s="57"/>
      <c r="L55" s="57"/>
      <c r="M55" s="62"/>
      <c r="N55" s="58"/>
      <c r="O55" s="58" t="e">
        <f>VLOOKUP(D55,商品标准转化表!$B:$H,6,FALSE)</f>
        <v>#N/A</v>
      </c>
      <c r="P55" s="58" t="e">
        <f>VLOOKUP(D55,商品标准转化表!$B:$H,5,FALSE)</f>
        <v>#N/A</v>
      </c>
    </row>
    <row r="56" customFormat="1" spans="1:16">
      <c r="A56" s="58"/>
      <c r="B56" s="58"/>
      <c r="C56" s="59"/>
      <c r="D56" s="58"/>
      <c r="E56" s="57"/>
      <c r="F56" s="58"/>
      <c r="G56" s="60"/>
      <c r="H56" s="60"/>
      <c r="I56" s="58"/>
      <c r="J56" s="61" t="e">
        <f>VLOOKUP(D56,商品标准转化表!$B:$H,7,FALSE)</f>
        <v>#N/A</v>
      </c>
      <c r="K56" s="57"/>
      <c r="L56" s="57"/>
      <c r="M56" s="62"/>
      <c r="N56" s="58"/>
      <c r="O56" s="58" t="e">
        <f>VLOOKUP(D56,商品标准转化表!$B:$H,6,FALSE)</f>
        <v>#N/A</v>
      </c>
      <c r="P56" s="58" t="e">
        <f>VLOOKUP(D56,商品标准转化表!$B:$H,5,FALSE)</f>
        <v>#N/A</v>
      </c>
    </row>
    <row r="57" customFormat="1" spans="1:16">
      <c r="A57" s="58"/>
      <c r="B57" s="58"/>
      <c r="C57" s="59"/>
      <c r="D57" s="58"/>
      <c r="E57" s="57"/>
      <c r="F57" s="58"/>
      <c r="G57" s="60"/>
      <c r="H57" s="60"/>
      <c r="I57" s="58"/>
      <c r="J57" s="61" t="e">
        <f>VLOOKUP(D57,商品标准转化表!$B:$H,7,FALSE)</f>
        <v>#N/A</v>
      </c>
      <c r="K57" s="57"/>
      <c r="L57" s="57"/>
      <c r="M57" s="62"/>
      <c r="N57" s="58"/>
      <c r="O57" s="58" t="e">
        <f>VLOOKUP(D57,商品标准转化表!$B:$H,6,FALSE)</f>
        <v>#N/A</v>
      </c>
      <c r="P57" s="58" t="e">
        <f>VLOOKUP(D57,商品标准转化表!$B:$H,5,FALSE)</f>
        <v>#N/A</v>
      </c>
    </row>
    <row r="58" customFormat="1" spans="1:16">
      <c r="A58" s="58"/>
      <c r="B58" s="58"/>
      <c r="C58" s="59"/>
      <c r="D58" s="58"/>
      <c r="E58" s="57"/>
      <c r="F58" s="58"/>
      <c r="G58" s="60"/>
      <c r="H58" s="60"/>
      <c r="I58" s="58"/>
      <c r="J58" s="61" t="e">
        <f>VLOOKUP(D58,商品标准转化表!$B:$H,7,FALSE)</f>
        <v>#N/A</v>
      </c>
      <c r="K58" s="57"/>
      <c r="L58" s="57"/>
      <c r="M58" s="62"/>
      <c r="N58" s="58"/>
      <c r="O58" s="58" t="e">
        <f>VLOOKUP(D58,商品标准转化表!$B:$H,6,FALSE)</f>
        <v>#N/A</v>
      </c>
      <c r="P58" s="58" t="e">
        <f>VLOOKUP(D58,商品标准转化表!$B:$H,5,FALSE)</f>
        <v>#N/A</v>
      </c>
    </row>
    <row r="59" customFormat="1" spans="1:16">
      <c r="A59" s="58"/>
      <c r="B59" s="58"/>
      <c r="C59" s="59"/>
      <c r="D59" s="58"/>
      <c r="E59" s="57"/>
      <c r="F59" s="58"/>
      <c r="G59" s="60"/>
      <c r="H59" s="60"/>
      <c r="I59" s="58"/>
      <c r="J59" s="61" t="e">
        <f>VLOOKUP(D59,商品标准转化表!$B:$H,7,FALSE)</f>
        <v>#N/A</v>
      </c>
      <c r="K59" s="57"/>
      <c r="L59" s="57"/>
      <c r="M59" s="62"/>
      <c r="N59" s="58"/>
      <c r="O59" s="58" t="e">
        <f>VLOOKUP(D59,商品标准转化表!$B:$H,6,FALSE)</f>
        <v>#N/A</v>
      </c>
      <c r="P59" s="58" t="e">
        <f>VLOOKUP(D59,商品标准转化表!$B:$H,5,FALSE)</f>
        <v>#N/A</v>
      </c>
    </row>
    <row r="60" customFormat="1" spans="1:16">
      <c r="A60" s="58"/>
      <c r="B60" s="58"/>
      <c r="C60" s="59"/>
      <c r="D60" s="58"/>
      <c r="E60" s="57"/>
      <c r="F60" s="58"/>
      <c r="G60" s="60"/>
      <c r="H60" s="60"/>
      <c r="I60" s="58"/>
      <c r="J60" s="61" t="e">
        <f>VLOOKUP(D60,商品标准转化表!$B:$H,7,FALSE)</f>
        <v>#N/A</v>
      </c>
      <c r="K60" s="57"/>
      <c r="L60" s="57"/>
      <c r="M60" s="62"/>
      <c r="N60" s="58"/>
      <c r="O60" s="58" t="e">
        <f>VLOOKUP(D60,商品标准转化表!$B:$H,6,FALSE)</f>
        <v>#N/A</v>
      </c>
      <c r="P60" s="58" t="e">
        <f>VLOOKUP(D60,商品标准转化表!$B:$H,5,FALSE)</f>
        <v>#N/A</v>
      </c>
    </row>
    <row r="61" customFormat="1" spans="1:16">
      <c r="A61" s="58"/>
      <c r="B61" s="58"/>
      <c r="C61" s="59"/>
      <c r="D61" s="58"/>
      <c r="E61" s="57"/>
      <c r="F61" s="58"/>
      <c r="G61" s="60"/>
      <c r="H61" s="60"/>
      <c r="I61" s="58"/>
      <c r="J61" s="61" t="e">
        <f>VLOOKUP(D61,商品标准转化表!$B:$H,7,FALSE)</f>
        <v>#N/A</v>
      </c>
      <c r="K61" s="57"/>
      <c r="L61" s="57"/>
      <c r="M61" s="62"/>
      <c r="N61" s="58"/>
      <c r="O61" s="58" t="e">
        <f>VLOOKUP(D61,商品标准转化表!$B:$H,6,FALSE)</f>
        <v>#N/A</v>
      </c>
      <c r="P61" s="58" t="e">
        <f>VLOOKUP(D61,商品标准转化表!$B:$H,5,FALSE)</f>
        <v>#N/A</v>
      </c>
    </row>
    <row r="62" customFormat="1" spans="1:16">
      <c r="A62" s="58"/>
      <c r="B62" s="58"/>
      <c r="C62" s="59"/>
      <c r="D62" s="58"/>
      <c r="E62" s="57"/>
      <c r="F62" s="58"/>
      <c r="G62" s="60"/>
      <c r="H62" s="60"/>
      <c r="I62" s="58"/>
      <c r="J62" s="61" t="e">
        <f>VLOOKUP(D62,商品标准转化表!$B:$H,7,FALSE)</f>
        <v>#N/A</v>
      </c>
      <c r="K62" s="57"/>
      <c r="L62" s="57"/>
      <c r="M62" s="62"/>
      <c r="N62" s="58"/>
      <c r="O62" s="58" t="e">
        <f>VLOOKUP(D62,商品标准转化表!$B:$H,6,FALSE)</f>
        <v>#N/A</v>
      </c>
      <c r="P62" s="58" t="e">
        <f>VLOOKUP(D62,商品标准转化表!$B:$H,5,FALSE)</f>
        <v>#N/A</v>
      </c>
    </row>
    <row r="63" customFormat="1" spans="1:16">
      <c r="A63" s="58"/>
      <c r="B63" s="58"/>
      <c r="C63" s="59"/>
      <c r="D63" s="58"/>
      <c r="E63" s="57"/>
      <c r="F63" s="58"/>
      <c r="G63" s="60"/>
      <c r="H63" s="60"/>
      <c r="I63" s="58"/>
      <c r="J63" s="61" t="e">
        <f>VLOOKUP(D63,商品标准转化表!$B:$H,7,FALSE)</f>
        <v>#N/A</v>
      </c>
      <c r="K63" s="57"/>
      <c r="L63" s="57"/>
      <c r="M63" s="62"/>
      <c r="N63" s="58"/>
      <c r="O63" s="58" t="e">
        <f>VLOOKUP(D63,商品标准转化表!$B:$H,6,FALSE)</f>
        <v>#N/A</v>
      </c>
      <c r="P63" s="58" t="e">
        <f>VLOOKUP(D63,商品标准转化表!$B:$H,5,FALSE)</f>
        <v>#N/A</v>
      </c>
    </row>
    <row r="64" customFormat="1" spans="1:16">
      <c r="A64" s="58"/>
      <c r="B64" s="58"/>
      <c r="C64" s="59"/>
      <c r="D64" s="58"/>
      <c r="E64" s="57"/>
      <c r="F64" s="58"/>
      <c r="G64" s="60"/>
      <c r="H64" s="60"/>
      <c r="I64" s="58"/>
      <c r="J64" s="61" t="e">
        <f>VLOOKUP(D64,商品标准转化表!$B:$H,7,FALSE)</f>
        <v>#N/A</v>
      </c>
      <c r="K64" s="57"/>
      <c r="L64" s="57"/>
      <c r="M64" s="62"/>
      <c r="N64" s="58"/>
      <c r="O64" s="58" t="e">
        <f>VLOOKUP(D64,商品标准转化表!$B:$H,6,FALSE)</f>
        <v>#N/A</v>
      </c>
      <c r="P64" s="58" t="e">
        <f>VLOOKUP(D64,商品标准转化表!$B:$H,5,FALSE)</f>
        <v>#N/A</v>
      </c>
    </row>
    <row r="65" customFormat="1" spans="1:16">
      <c r="A65" s="58"/>
      <c r="B65" s="58"/>
      <c r="C65" s="59"/>
      <c r="D65" s="58"/>
      <c r="E65" s="57"/>
      <c r="F65" s="58"/>
      <c r="G65" s="60"/>
      <c r="H65" s="60"/>
      <c r="I65" s="58"/>
      <c r="J65" s="61" t="e">
        <f>VLOOKUP(D65,商品标准转化表!$B:$H,7,FALSE)</f>
        <v>#N/A</v>
      </c>
      <c r="K65" s="57"/>
      <c r="L65" s="57"/>
      <c r="M65" s="62"/>
      <c r="N65" s="58"/>
      <c r="O65" s="58" t="e">
        <f>VLOOKUP(D65,商品标准转化表!$B:$H,6,FALSE)</f>
        <v>#N/A</v>
      </c>
      <c r="P65" s="58" t="e">
        <f>VLOOKUP(D65,商品标准转化表!$B:$H,5,FALSE)</f>
        <v>#N/A</v>
      </c>
    </row>
    <row r="66" customFormat="1" spans="1:16">
      <c r="A66" s="58"/>
      <c r="B66" s="58"/>
      <c r="C66" s="59"/>
      <c r="D66" s="58"/>
      <c r="E66" s="57"/>
      <c r="F66" s="58"/>
      <c r="G66" s="60"/>
      <c r="H66" s="60"/>
      <c r="I66" s="58"/>
      <c r="J66" s="61" t="e">
        <f>VLOOKUP(D66,商品标准转化表!$B:$H,7,FALSE)</f>
        <v>#N/A</v>
      </c>
      <c r="K66" s="57"/>
      <c r="L66" s="57"/>
      <c r="M66" s="62"/>
      <c r="N66" s="58"/>
      <c r="O66" s="58" t="e">
        <f>VLOOKUP(D66,商品标准转化表!$B:$H,6,FALSE)</f>
        <v>#N/A</v>
      </c>
      <c r="P66" s="58" t="e">
        <f>VLOOKUP(D66,商品标准转化表!$B:$H,5,FALSE)</f>
        <v>#N/A</v>
      </c>
    </row>
    <row r="67" customFormat="1" spans="1:16">
      <c r="A67" s="58"/>
      <c r="B67" s="58"/>
      <c r="C67" s="59"/>
      <c r="D67" s="58"/>
      <c r="E67" s="57"/>
      <c r="F67" s="58"/>
      <c r="G67" s="60"/>
      <c r="H67" s="60"/>
      <c r="I67" s="58"/>
      <c r="J67" s="61" t="e">
        <f>VLOOKUP(D67,商品标准转化表!$B:$H,7,FALSE)</f>
        <v>#N/A</v>
      </c>
      <c r="K67" s="57"/>
      <c r="L67" s="57"/>
      <c r="M67" s="62"/>
      <c r="N67" s="58"/>
      <c r="O67" s="58" t="e">
        <f>VLOOKUP(D67,商品标准转化表!$B:$H,6,FALSE)</f>
        <v>#N/A</v>
      </c>
      <c r="P67" s="58" t="e">
        <f>VLOOKUP(D67,商品标准转化表!$B:$H,5,FALSE)</f>
        <v>#N/A</v>
      </c>
    </row>
    <row r="68" customFormat="1" spans="1:16">
      <c r="A68" s="58"/>
      <c r="B68" s="58"/>
      <c r="C68" s="59"/>
      <c r="D68" s="58"/>
      <c r="E68" s="57"/>
      <c r="F68" s="58"/>
      <c r="G68" s="60"/>
      <c r="H68" s="60"/>
      <c r="I68" s="58"/>
      <c r="J68" s="61" t="e">
        <f>VLOOKUP(D68,商品标准转化表!$B:$H,7,FALSE)</f>
        <v>#N/A</v>
      </c>
      <c r="K68" s="57"/>
      <c r="L68" s="57"/>
      <c r="M68" s="62"/>
      <c r="N68" s="58"/>
      <c r="O68" s="58" t="e">
        <f>VLOOKUP(D68,商品标准转化表!$B:$H,6,FALSE)</f>
        <v>#N/A</v>
      </c>
      <c r="P68" s="58" t="e">
        <f>VLOOKUP(D68,商品标准转化表!$B:$H,5,FALSE)</f>
        <v>#N/A</v>
      </c>
    </row>
    <row r="69" customFormat="1" spans="1:16">
      <c r="A69" s="58"/>
      <c r="B69" s="58"/>
      <c r="C69" s="59"/>
      <c r="D69" s="58"/>
      <c r="E69" s="57"/>
      <c r="F69" s="58"/>
      <c r="G69" s="60"/>
      <c r="H69" s="60"/>
      <c r="I69" s="58"/>
      <c r="J69" s="61" t="e">
        <f>VLOOKUP(D69,商品标准转化表!$B:$H,7,FALSE)</f>
        <v>#N/A</v>
      </c>
      <c r="K69" s="57"/>
      <c r="L69" s="57"/>
      <c r="M69" s="62"/>
      <c r="N69" s="58"/>
      <c r="O69" s="58" t="e">
        <f>VLOOKUP(D69,商品标准转化表!$B:$H,6,FALSE)</f>
        <v>#N/A</v>
      </c>
      <c r="P69" s="58" t="e">
        <f>VLOOKUP(D69,商品标准转化表!$B:$H,5,FALSE)</f>
        <v>#N/A</v>
      </c>
    </row>
    <row r="70" customFormat="1" spans="1:16">
      <c r="A70" s="58"/>
      <c r="B70" s="58"/>
      <c r="C70" s="59"/>
      <c r="D70" s="58"/>
      <c r="E70" s="57"/>
      <c r="F70" s="58"/>
      <c r="G70" s="60"/>
      <c r="H70" s="60"/>
      <c r="I70" s="58"/>
      <c r="J70" s="61" t="e">
        <f>VLOOKUP(D70,商品标准转化表!$B:$H,7,FALSE)</f>
        <v>#N/A</v>
      </c>
      <c r="K70" s="57"/>
      <c r="L70" s="57"/>
      <c r="M70" s="62"/>
      <c r="N70" s="58"/>
      <c r="O70" s="58" t="e">
        <f>VLOOKUP(D70,商品标准转化表!$B:$H,6,FALSE)</f>
        <v>#N/A</v>
      </c>
      <c r="P70" s="58" t="e">
        <f>VLOOKUP(D70,商品标准转化表!$B:$H,5,FALSE)</f>
        <v>#N/A</v>
      </c>
    </row>
    <row r="71" customFormat="1" spans="1:16">
      <c r="A71" s="58"/>
      <c r="B71" s="58"/>
      <c r="C71" s="59"/>
      <c r="D71" s="58"/>
      <c r="E71" s="57"/>
      <c r="F71" s="58"/>
      <c r="G71" s="60"/>
      <c r="H71" s="60"/>
      <c r="I71" s="58"/>
      <c r="J71" s="61" t="e">
        <f>VLOOKUP(D71,商品标准转化表!$B:$H,7,FALSE)</f>
        <v>#N/A</v>
      </c>
      <c r="K71" s="57"/>
      <c r="L71" s="57"/>
      <c r="M71" s="62"/>
      <c r="N71" s="58"/>
      <c r="O71" s="58" t="e">
        <f>VLOOKUP(D71,商品标准转化表!$B:$H,6,FALSE)</f>
        <v>#N/A</v>
      </c>
      <c r="P71" s="58" t="e">
        <f>VLOOKUP(D71,商品标准转化表!$B:$H,5,FALSE)</f>
        <v>#N/A</v>
      </c>
    </row>
    <row r="72" customFormat="1" spans="1:16">
      <c r="A72" s="58"/>
      <c r="B72" s="58"/>
      <c r="C72" s="59"/>
      <c r="D72" s="58"/>
      <c r="E72" s="57"/>
      <c r="F72" s="58"/>
      <c r="G72" s="60"/>
      <c r="H72" s="60"/>
      <c r="I72" s="58"/>
      <c r="J72" s="61" t="e">
        <f>VLOOKUP(D72,商品标准转化表!$B:$H,7,FALSE)</f>
        <v>#N/A</v>
      </c>
      <c r="K72" s="57"/>
      <c r="L72" s="57"/>
      <c r="M72" s="62"/>
      <c r="N72" s="58"/>
      <c r="O72" s="58" t="e">
        <f>VLOOKUP(D72,商品标准转化表!$B:$H,6,FALSE)</f>
        <v>#N/A</v>
      </c>
      <c r="P72" s="58" t="e">
        <f>VLOOKUP(D72,商品标准转化表!$B:$H,5,FALSE)</f>
        <v>#N/A</v>
      </c>
    </row>
    <row r="73" customFormat="1" spans="1:16">
      <c r="A73" s="58"/>
      <c r="B73" s="58"/>
      <c r="C73" s="59"/>
      <c r="D73" s="58"/>
      <c r="E73" s="57"/>
      <c r="F73" s="58"/>
      <c r="G73" s="60"/>
      <c r="H73" s="60"/>
      <c r="I73" s="58"/>
      <c r="J73" s="61" t="e">
        <f>VLOOKUP(D73,商品标准转化表!$B:$H,7,FALSE)</f>
        <v>#N/A</v>
      </c>
      <c r="K73" s="57"/>
      <c r="L73" s="57"/>
      <c r="M73" s="62"/>
      <c r="N73" s="58"/>
      <c r="O73" s="58" t="e">
        <f>VLOOKUP(D73,商品标准转化表!$B:$H,6,FALSE)</f>
        <v>#N/A</v>
      </c>
      <c r="P73" s="58" t="e">
        <f>VLOOKUP(D73,商品标准转化表!$B:$H,5,FALSE)</f>
        <v>#N/A</v>
      </c>
    </row>
    <row r="74" customFormat="1" spans="1:16">
      <c r="A74" s="58"/>
      <c r="B74" s="58"/>
      <c r="C74" s="59"/>
      <c r="D74" s="58"/>
      <c r="E74" s="57"/>
      <c r="F74" s="58"/>
      <c r="G74" s="60"/>
      <c r="H74" s="60"/>
      <c r="I74" s="58"/>
      <c r="J74" s="61" t="e">
        <f>VLOOKUP(D74,商品标准转化表!$B:$H,7,FALSE)</f>
        <v>#N/A</v>
      </c>
      <c r="K74" s="57"/>
      <c r="L74" s="57"/>
      <c r="M74" s="62"/>
      <c r="N74" s="58"/>
      <c r="O74" s="58" t="e">
        <f>VLOOKUP(D74,商品标准转化表!$B:$H,6,FALSE)</f>
        <v>#N/A</v>
      </c>
      <c r="P74" s="58" t="e">
        <f>VLOOKUP(D74,商品标准转化表!$B:$H,5,FALSE)</f>
        <v>#N/A</v>
      </c>
    </row>
    <row r="75" customFormat="1" spans="1:16">
      <c r="A75" s="58"/>
      <c r="B75" s="58"/>
      <c r="C75" s="59"/>
      <c r="D75" s="58"/>
      <c r="E75" s="57"/>
      <c r="F75" s="58"/>
      <c r="G75" s="60"/>
      <c r="H75" s="60"/>
      <c r="I75" s="58"/>
      <c r="J75" s="61" t="e">
        <f>VLOOKUP(D75,商品标准转化表!$B:$H,7,FALSE)</f>
        <v>#N/A</v>
      </c>
      <c r="K75" s="57"/>
      <c r="L75" s="57"/>
      <c r="M75" s="62"/>
      <c r="N75" s="58"/>
      <c r="O75" s="58" t="e">
        <f>VLOOKUP(D75,商品标准转化表!$B:$H,6,FALSE)</f>
        <v>#N/A</v>
      </c>
      <c r="P75" s="58" t="e">
        <f>VLOOKUP(D75,商品标准转化表!$B:$H,5,FALSE)</f>
        <v>#N/A</v>
      </c>
    </row>
    <row r="76" customFormat="1" spans="1:16">
      <c r="A76" s="58"/>
      <c r="B76" s="58"/>
      <c r="C76" s="59"/>
      <c r="D76" s="58"/>
      <c r="E76" s="57"/>
      <c r="F76" s="58"/>
      <c r="G76" s="60"/>
      <c r="H76" s="60"/>
      <c r="I76" s="58"/>
      <c r="J76" s="61" t="e">
        <f>VLOOKUP(D76,商品标准转化表!$B:$H,7,FALSE)</f>
        <v>#N/A</v>
      </c>
      <c r="K76" s="57"/>
      <c r="L76" s="57"/>
      <c r="M76" s="62"/>
      <c r="N76" s="58"/>
      <c r="O76" s="58" t="e">
        <f>VLOOKUP(D76,商品标准转化表!$B:$H,6,FALSE)</f>
        <v>#N/A</v>
      </c>
      <c r="P76" s="58" t="e">
        <f>VLOOKUP(D76,商品标准转化表!$B:$H,5,FALSE)</f>
        <v>#N/A</v>
      </c>
    </row>
    <row r="77" customFormat="1" spans="1:16">
      <c r="A77" s="58"/>
      <c r="B77" s="58"/>
      <c r="C77" s="59"/>
      <c r="D77" s="58"/>
      <c r="E77" s="57"/>
      <c r="F77" s="58"/>
      <c r="G77" s="60"/>
      <c r="H77" s="60"/>
      <c r="I77" s="58"/>
      <c r="J77" s="61" t="e">
        <f>VLOOKUP(D77,商品标准转化表!$B:$H,7,FALSE)</f>
        <v>#N/A</v>
      </c>
      <c r="K77" s="57"/>
      <c r="L77" s="57"/>
      <c r="M77" s="62"/>
      <c r="N77" s="58"/>
      <c r="O77" s="58" t="e">
        <f>VLOOKUP(D77,商品标准转化表!$B:$H,6,FALSE)</f>
        <v>#N/A</v>
      </c>
      <c r="P77" s="58" t="e">
        <f>VLOOKUP(D77,商品标准转化表!$B:$H,5,FALSE)</f>
        <v>#N/A</v>
      </c>
    </row>
    <row r="78" customFormat="1" spans="1:16">
      <c r="A78" s="58"/>
      <c r="B78" s="58"/>
      <c r="C78" s="59"/>
      <c r="D78" s="58"/>
      <c r="E78" s="57"/>
      <c r="F78" s="58"/>
      <c r="G78" s="60"/>
      <c r="H78" s="60"/>
      <c r="I78" s="58"/>
      <c r="J78" s="61" t="e">
        <f>VLOOKUP(D78,商品标准转化表!$B:$H,7,FALSE)</f>
        <v>#N/A</v>
      </c>
      <c r="K78" s="57"/>
      <c r="L78" s="57"/>
      <c r="M78" s="62"/>
      <c r="N78" s="58"/>
      <c r="O78" s="58" t="e">
        <f>VLOOKUP(D78,商品标准转化表!$B:$H,6,FALSE)</f>
        <v>#N/A</v>
      </c>
      <c r="P78" s="58" t="e">
        <f>VLOOKUP(D78,商品标准转化表!$B:$H,5,FALSE)</f>
        <v>#N/A</v>
      </c>
    </row>
    <row r="79" customFormat="1" spans="1:16">
      <c r="A79" s="58"/>
      <c r="B79" s="58"/>
      <c r="C79" s="59"/>
      <c r="D79" s="58"/>
      <c r="E79" s="57"/>
      <c r="F79" s="58"/>
      <c r="G79" s="60"/>
      <c r="H79" s="60"/>
      <c r="I79" s="58"/>
      <c r="J79" s="61" t="e">
        <f>VLOOKUP(D79,商品标准转化表!$B:$H,7,FALSE)</f>
        <v>#N/A</v>
      </c>
      <c r="K79" s="57"/>
      <c r="L79" s="57"/>
      <c r="M79" s="62"/>
      <c r="N79" s="58"/>
      <c r="O79" s="58" t="e">
        <f>VLOOKUP(D79,商品标准转化表!$B:$H,6,FALSE)</f>
        <v>#N/A</v>
      </c>
      <c r="P79" s="58" t="e">
        <f>VLOOKUP(D79,商品标准转化表!$B:$H,5,FALSE)</f>
        <v>#N/A</v>
      </c>
    </row>
    <row r="80" customFormat="1" spans="1:16">
      <c r="A80" s="58"/>
      <c r="B80" s="58"/>
      <c r="C80" s="59"/>
      <c r="D80" s="58"/>
      <c r="E80" s="57"/>
      <c r="F80" s="58"/>
      <c r="G80" s="60"/>
      <c r="H80" s="60"/>
      <c r="I80" s="58"/>
      <c r="J80" s="61" t="e">
        <f>VLOOKUP(D80,商品标准转化表!$B:$H,7,FALSE)</f>
        <v>#N/A</v>
      </c>
      <c r="K80" s="57"/>
      <c r="L80" s="57"/>
      <c r="M80" s="62"/>
      <c r="N80" s="58"/>
      <c r="O80" s="58" t="e">
        <f>VLOOKUP(D80,商品标准转化表!$B:$H,6,FALSE)</f>
        <v>#N/A</v>
      </c>
      <c r="P80" s="58" t="e">
        <f>VLOOKUP(D80,商品标准转化表!$B:$H,5,FALSE)</f>
        <v>#N/A</v>
      </c>
    </row>
    <row r="81" customFormat="1" spans="1:16">
      <c r="A81" s="58"/>
      <c r="B81" s="58"/>
      <c r="C81" s="59"/>
      <c r="D81" s="58"/>
      <c r="E81" s="57"/>
      <c r="F81" s="58"/>
      <c r="G81" s="60"/>
      <c r="H81" s="60"/>
      <c r="I81" s="58"/>
      <c r="J81" s="61" t="e">
        <f>VLOOKUP(D81,商品标准转化表!$B:$H,7,FALSE)</f>
        <v>#N/A</v>
      </c>
      <c r="K81" s="57"/>
      <c r="L81" s="57"/>
      <c r="M81" s="62"/>
      <c r="N81" s="58"/>
      <c r="O81" s="58" t="e">
        <f>VLOOKUP(D81,商品标准转化表!$B:$H,6,FALSE)</f>
        <v>#N/A</v>
      </c>
      <c r="P81" s="58" t="e">
        <f>VLOOKUP(D81,商品标准转化表!$B:$H,5,FALSE)</f>
        <v>#N/A</v>
      </c>
    </row>
    <row r="82" customFormat="1" spans="1:16">
      <c r="A82" s="58"/>
      <c r="B82" s="58"/>
      <c r="C82" s="59"/>
      <c r="D82" s="58"/>
      <c r="E82" s="57"/>
      <c r="F82" s="58"/>
      <c r="G82" s="60"/>
      <c r="H82" s="60"/>
      <c r="I82" s="58"/>
      <c r="J82" s="61" t="e">
        <f>VLOOKUP(D82,商品标准转化表!$B:$H,7,FALSE)</f>
        <v>#N/A</v>
      </c>
      <c r="K82" s="57"/>
      <c r="L82" s="57"/>
      <c r="M82" s="62"/>
      <c r="N82" s="58"/>
      <c r="O82" s="58" t="e">
        <f>VLOOKUP(D82,商品标准转化表!$B:$H,6,FALSE)</f>
        <v>#N/A</v>
      </c>
      <c r="P82" s="58" t="e">
        <f>VLOOKUP(D82,商品标准转化表!$B:$H,5,FALSE)</f>
        <v>#N/A</v>
      </c>
    </row>
    <row r="83" customFormat="1" spans="1:16">
      <c r="A83" s="58"/>
      <c r="B83" s="58"/>
      <c r="C83" s="59"/>
      <c r="D83" s="58"/>
      <c r="E83" s="57"/>
      <c r="F83" s="58"/>
      <c r="G83" s="60"/>
      <c r="H83" s="60"/>
      <c r="I83" s="58"/>
      <c r="J83" s="61" t="e">
        <f>VLOOKUP(D83,商品标准转化表!$B:$H,7,FALSE)</f>
        <v>#N/A</v>
      </c>
      <c r="K83" s="57"/>
      <c r="L83" s="57"/>
      <c r="M83" s="62"/>
      <c r="N83" s="58"/>
      <c r="O83" s="58" t="e">
        <f>VLOOKUP(D83,商品标准转化表!$B:$H,6,FALSE)</f>
        <v>#N/A</v>
      </c>
      <c r="P83" s="58" t="e">
        <f>VLOOKUP(D83,商品标准转化表!$B:$H,5,FALSE)</f>
        <v>#N/A</v>
      </c>
    </row>
    <row r="84" customFormat="1" spans="1:16">
      <c r="A84" s="58"/>
      <c r="B84" s="58"/>
      <c r="C84" s="59"/>
      <c r="D84" s="58"/>
      <c r="E84" s="57"/>
      <c r="F84" s="58"/>
      <c r="G84" s="60"/>
      <c r="H84" s="60"/>
      <c r="I84" s="58"/>
      <c r="J84" s="61" t="e">
        <f>VLOOKUP(D84,商品标准转化表!$B:$H,7,FALSE)</f>
        <v>#N/A</v>
      </c>
      <c r="K84" s="57"/>
      <c r="L84" s="57"/>
      <c r="M84" s="62"/>
      <c r="N84" s="58"/>
      <c r="O84" s="58" t="e">
        <f>VLOOKUP(D84,商品标准转化表!$B:$H,6,FALSE)</f>
        <v>#N/A</v>
      </c>
      <c r="P84" s="58" t="e">
        <f>VLOOKUP(D84,商品标准转化表!$B:$H,5,FALSE)</f>
        <v>#N/A</v>
      </c>
    </row>
    <row r="85" customFormat="1" spans="1:16">
      <c r="A85" s="58"/>
      <c r="B85" s="58"/>
      <c r="C85" s="59"/>
      <c r="D85" s="58"/>
      <c r="E85" s="57"/>
      <c r="F85" s="58"/>
      <c r="G85" s="60"/>
      <c r="H85" s="60"/>
      <c r="I85" s="58"/>
      <c r="J85" s="61" t="e">
        <f>VLOOKUP(D85,商品标准转化表!$B:$H,7,FALSE)</f>
        <v>#N/A</v>
      </c>
      <c r="K85" s="57"/>
      <c r="L85" s="57"/>
      <c r="M85" s="62"/>
      <c r="N85" s="58"/>
      <c r="O85" s="58" t="e">
        <f>VLOOKUP(D85,商品标准转化表!$B:$H,6,FALSE)</f>
        <v>#N/A</v>
      </c>
      <c r="P85" s="58" t="e">
        <f>VLOOKUP(D85,商品标准转化表!$B:$H,5,FALSE)</f>
        <v>#N/A</v>
      </c>
    </row>
    <row r="86" customFormat="1" spans="1:16">
      <c r="A86" s="58"/>
      <c r="B86" s="58"/>
      <c r="C86" s="59"/>
      <c r="D86" s="58"/>
      <c r="E86" s="57"/>
      <c r="F86" s="58"/>
      <c r="G86" s="60"/>
      <c r="H86" s="60"/>
      <c r="I86" s="58"/>
      <c r="J86" s="61" t="e">
        <f>VLOOKUP(D86,商品标准转化表!$B:$H,7,FALSE)</f>
        <v>#N/A</v>
      </c>
      <c r="K86" s="57"/>
      <c r="L86" s="57"/>
      <c r="M86" s="62"/>
      <c r="N86" s="58"/>
      <c r="O86" s="58" t="e">
        <f>VLOOKUP(D86,商品标准转化表!$B:$H,6,FALSE)</f>
        <v>#N/A</v>
      </c>
      <c r="P86" s="58" t="e">
        <f>VLOOKUP(D86,商品标准转化表!$B:$H,5,FALSE)</f>
        <v>#N/A</v>
      </c>
    </row>
    <row r="87" customFormat="1" spans="1:16">
      <c r="A87" s="58"/>
      <c r="B87" s="58"/>
      <c r="C87" s="59"/>
      <c r="D87" s="58"/>
      <c r="E87" s="57"/>
      <c r="F87" s="58"/>
      <c r="G87" s="60"/>
      <c r="H87" s="60"/>
      <c r="I87" s="58"/>
      <c r="J87" s="61" t="e">
        <f>VLOOKUP(D87,商品标准转化表!$B:$H,7,FALSE)</f>
        <v>#N/A</v>
      </c>
      <c r="K87" s="57"/>
      <c r="L87" s="57"/>
      <c r="M87" s="62"/>
      <c r="N87" s="58"/>
      <c r="O87" s="58" t="e">
        <f>VLOOKUP(D87,商品标准转化表!$B:$H,6,FALSE)</f>
        <v>#N/A</v>
      </c>
      <c r="P87" s="58" t="e">
        <f>VLOOKUP(D87,商品标准转化表!$B:$H,5,FALSE)</f>
        <v>#N/A</v>
      </c>
    </row>
    <row r="88" customFormat="1" spans="1:16">
      <c r="A88" s="58"/>
      <c r="B88" s="58"/>
      <c r="C88" s="59"/>
      <c r="D88" s="58"/>
      <c r="E88" s="57"/>
      <c r="F88" s="58"/>
      <c r="G88" s="60"/>
      <c r="H88" s="60"/>
      <c r="I88" s="58"/>
      <c r="J88" s="61" t="e">
        <f>VLOOKUP(D88,商品标准转化表!$B:$H,7,FALSE)</f>
        <v>#N/A</v>
      </c>
      <c r="K88" s="57"/>
      <c r="L88" s="57"/>
      <c r="M88" s="62"/>
      <c r="N88" s="58"/>
      <c r="O88" s="58" t="e">
        <f>VLOOKUP(D88,商品标准转化表!$B:$H,6,FALSE)</f>
        <v>#N/A</v>
      </c>
      <c r="P88" s="58" t="e">
        <f>VLOOKUP(D88,商品标准转化表!$B:$H,5,FALSE)</f>
        <v>#N/A</v>
      </c>
    </row>
    <row r="89" customFormat="1" spans="1:16">
      <c r="A89" s="58"/>
      <c r="B89" s="58"/>
      <c r="C89" s="59"/>
      <c r="D89" s="58"/>
      <c r="E89" s="57"/>
      <c r="F89" s="58"/>
      <c r="G89" s="60"/>
      <c r="H89" s="60"/>
      <c r="I89" s="58"/>
      <c r="J89" s="61" t="e">
        <f>VLOOKUP(D89,商品标准转化表!$B:$H,7,FALSE)</f>
        <v>#N/A</v>
      </c>
      <c r="K89" s="57"/>
      <c r="L89" s="57"/>
      <c r="M89" s="62"/>
      <c r="N89" s="58"/>
      <c r="O89" s="58" t="e">
        <f>VLOOKUP(D89,商品标准转化表!$B:$H,6,FALSE)</f>
        <v>#N/A</v>
      </c>
      <c r="P89" s="58" t="e">
        <f>VLOOKUP(D89,商品标准转化表!$B:$H,5,FALSE)</f>
        <v>#N/A</v>
      </c>
    </row>
    <row r="90" customFormat="1" spans="1:16">
      <c r="A90" s="58"/>
      <c r="B90" s="58"/>
      <c r="C90" s="59"/>
      <c r="D90" s="58"/>
      <c r="E90" s="57"/>
      <c r="F90" s="58"/>
      <c r="G90" s="60"/>
      <c r="H90" s="60"/>
      <c r="I90" s="58"/>
      <c r="J90" s="61" t="e">
        <f>VLOOKUP(D90,商品标准转化表!$B:$H,7,FALSE)</f>
        <v>#N/A</v>
      </c>
      <c r="K90" s="57"/>
      <c r="L90" s="57"/>
      <c r="M90" s="62"/>
      <c r="N90" s="58"/>
      <c r="O90" s="58" t="e">
        <f>VLOOKUP(D90,商品标准转化表!$B:$H,6,FALSE)</f>
        <v>#N/A</v>
      </c>
      <c r="P90" s="58" t="e">
        <f>VLOOKUP(D90,商品标准转化表!$B:$H,5,FALSE)</f>
        <v>#N/A</v>
      </c>
    </row>
    <row r="91" customFormat="1" spans="1:16">
      <c r="A91" s="58"/>
      <c r="B91" s="58"/>
      <c r="C91" s="59"/>
      <c r="D91" s="58"/>
      <c r="E91" s="57"/>
      <c r="F91" s="58"/>
      <c r="G91" s="60"/>
      <c r="H91" s="60"/>
      <c r="I91" s="58"/>
      <c r="J91" s="61" t="e">
        <f>VLOOKUP(D91,商品标准转化表!$B:$H,7,FALSE)</f>
        <v>#N/A</v>
      </c>
      <c r="K91" s="57"/>
      <c r="L91" s="57"/>
      <c r="M91" s="62"/>
      <c r="N91" s="58"/>
      <c r="O91" s="58" t="e">
        <f>VLOOKUP(D91,商品标准转化表!$B:$H,6,FALSE)</f>
        <v>#N/A</v>
      </c>
      <c r="P91" s="58" t="e">
        <f>VLOOKUP(D91,商品标准转化表!$B:$H,5,FALSE)</f>
        <v>#N/A</v>
      </c>
    </row>
    <row r="92" customFormat="1" spans="1:16">
      <c r="A92" s="58"/>
      <c r="B92" s="58"/>
      <c r="C92" s="59"/>
      <c r="D92" s="58"/>
      <c r="E92" s="57"/>
      <c r="F92" s="58"/>
      <c r="G92" s="60"/>
      <c r="H92" s="60"/>
      <c r="I92" s="58"/>
      <c r="J92" s="61" t="e">
        <f>VLOOKUP(D92,商品标准转化表!$B:$H,7,FALSE)</f>
        <v>#N/A</v>
      </c>
      <c r="K92" s="57"/>
      <c r="L92" s="57"/>
      <c r="M92" s="62"/>
      <c r="N92" s="58"/>
      <c r="O92" s="58" t="e">
        <f>VLOOKUP(D92,商品标准转化表!$B:$H,6,FALSE)</f>
        <v>#N/A</v>
      </c>
      <c r="P92" s="58" t="e">
        <f>VLOOKUP(D92,商品标准转化表!$B:$H,5,FALSE)</f>
        <v>#N/A</v>
      </c>
    </row>
    <row r="93" customFormat="1" spans="1:16">
      <c r="A93" s="58"/>
      <c r="B93" s="58"/>
      <c r="C93" s="59"/>
      <c r="D93" s="58"/>
      <c r="E93" s="57"/>
      <c r="F93" s="58"/>
      <c r="G93" s="60"/>
      <c r="H93" s="60"/>
      <c r="I93" s="58"/>
      <c r="J93" s="61" t="e">
        <f>VLOOKUP(D93,商品标准转化表!$B:$H,7,FALSE)</f>
        <v>#N/A</v>
      </c>
      <c r="K93" s="57"/>
      <c r="L93" s="57"/>
      <c r="M93" s="62"/>
      <c r="N93" s="58"/>
      <c r="O93" s="58" t="e">
        <f>VLOOKUP(D93,商品标准转化表!$B:$H,6,FALSE)</f>
        <v>#N/A</v>
      </c>
      <c r="P93" s="58" t="e">
        <f>VLOOKUP(D93,商品标准转化表!$B:$H,5,FALSE)</f>
        <v>#N/A</v>
      </c>
    </row>
    <row r="94" customFormat="1" spans="1:16">
      <c r="A94" s="58"/>
      <c r="B94" s="58"/>
      <c r="C94" s="59"/>
      <c r="D94" s="58"/>
      <c r="E94" s="57"/>
      <c r="F94" s="58"/>
      <c r="G94" s="60"/>
      <c r="H94" s="60"/>
      <c r="I94" s="58"/>
      <c r="J94" s="61" t="e">
        <f>VLOOKUP(D94,商品标准转化表!$B:$H,7,FALSE)</f>
        <v>#N/A</v>
      </c>
      <c r="K94" s="57"/>
      <c r="L94" s="57"/>
      <c r="M94" s="62"/>
      <c r="N94" s="58"/>
      <c r="O94" s="58" t="e">
        <f>VLOOKUP(D94,商品标准转化表!$B:$H,6,FALSE)</f>
        <v>#N/A</v>
      </c>
      <c r="P94" s="58" t="e">
        <f>VLOOKUP(D94,商品标准转化表!$B:$H,5,FALSE)</f>
        <v>#N/A</v>
      </c>
    </row>
    <row r="95" customFormat="1" spans="1:16">
      <c r="A95" s="58"/>
      <c r="B95" s="58"/>
      <c r="C95" s="59"/>
      <c r="D95" s="58"/>
      <c r="E95" s="57"/>
      <c r="F95" s="58"/>
      <c r="G95" s="60"/>
      <c r="H95" s="60"/>
      <c r="I95" s="58"/>
      <c r="J95" s="61" t="e">
        <f>VLOOKUP(D95,商品标准转化表!$B:$H,7,FALSE)</f>
        <v>#N/A</v>
      </c>
      <c r="K95" s="57"/>
      <c r="L95" s="57"/>
      <c r="M95" s="62"/>
      <c r="N95" s="58"/>
      <c r="O95" s="58" t="e">
        <f>VLOOKUP(D95,商品标准转化表!$B:$H,6,FALSE)</f>
        <v>#N/A</v>
      </c>
      <c r="P95" s="58" t="e">
        <f>VLOOKUP(D95,商品标准转化表!$B:$H,5,FALSE)</f>
        <v>#N/A</v>
      </c>
    </row>
    <row r="96" customFormat="1" spans="1:16">
      <c r="A96" s="58"/>
      <c r="B96" s="58"/>
      <c r="C96" s="59"/>
      <c r="D96" s="58"/>
      <c r="E96" s="57"/>
      <c r="F96" s="58"/>
      <c r="G96" s="60"/>
      <c r="H96" s="60"/>
      <c r="I96" s="58"/>
      <c r="J96" s="61" t="e">
        <f>VLOOKUP(D96,商品标准转化表!$B:$H,7,FALSE)</f>
        <v>#N/A</v>
      </c>
      <c r="K96" s="57"/>
      <c r="L96" s="57"/>
      <c r="M96" s="62"/>
      <c r="N96" s="58"/>
      <c r="O96" s="58" t="e">
        <f>VLOOKUP(D96,商品标准转化表!$B:$H,6,FALSE)</f>
        <v>#N/A</v>
      </c>
      <c r="P96" s="58" t="e">
        <f>VLOOKUP(D96,商品标准转化表!$B:$H,5,FALSE)</f>
        <v>#N/A</v>
      </c>
    </row>
    <row r="97" customFormat="1" spans="1:16">
      <c r="A97" s="58"/>
      <c r="B97" s="58"/>
      <c r="C97" s="59"/>
      <c r="D97" s="58"/>
      <c r="E97" s="57"/>
      <c r="F97" s="58"/>
      <c r="G97" s="60"/>
      <c r="H97" s="60"/>
      <c r="I97" s="58"/>
      <c r="J97" s="61" t="e">
        <f>VLOOKUP(D97,商品标准转化表!$B:$H,7,FALSE)</f>
        <v>#N/A</v>
      </c>
      <c r="K97" s="57"/>
      <c r="L97" s="57"/>
      <c r="M97" s="62"/>
      <c r="N97" s="58"/>
      <c r="O97" s="58" t="e">
        <f>VLOOKUP(D97,商品标准转化表!$B:$H,6,FALSE)</f>
        <v>#N/A</v>
      </c>
      <c r="P97" s="58" t="e">
        <f>VLOOKUP(D97,商品标准转化表!$B:$H,5,FALSE)</f>
        <v>#N/A</v>
      </c>
    </row>
    <row r="98" customFormat="1" spans="1:16">
      <c r="A98" s="58"/>
      <c r="B98" s="58"/>
      <c r="C98" s="59"/>
      <c r="D98" s="58"/>
      <c r="E98" s="57"/>
      <c r="F98" s="58"/>
      <c r="G98" s="60"/>
      <c r="H98" s="60"/>
      <c r="I98" s="58"/>
      <c r="J98" s="61" t="e">
        <f>VLOOKUP(D98,商品标准转化表!$B:$H,7,FALSE)</f>
        <v>#N/A</v>
      </c>
      <c r="K98" s="57"/>
      <c r="L98" s="57"/>
      <c r="M98" s="62"/>
      <c r="N98" s="58"/>
      <c r="O98" s="58" t="e">
        <f>VLOOKUP(D98,商品标准转化表!$B:$H,6,FALSE)</f>
        <v>#N/A</v>
      </c>
      <c r="P98" s="58" t="e">
        <f>VLOOKUP(D98,商品标准转化表!$B:$H,5,FALSE)</f>
        <v>#N/A</v>
      </c>
    </row>
    <row r="99" customFormat="1" spans="1:16">
      <c r="A99" s="58"/>
      <c r="B99" s="58"/>
      <c r="C99" s="59"/>
      <c r="D99" s="58"/>
      <c r="E99" s="57"/>
      <c r="F99" s="58"/>
      <c r="G99" s="60"/>
      <c r="H99" s="60"/>
      <c r="I99" s="58"/>
      <c r="J99" s="61" t="e">
        <f>VLOOKUP(D99,商品标准转化表!$B:$H,7,FALSE)</f>
        <v>#N/A</v>
      </c>
      <c r="K99" s="57"/>
      <c r="L99" s="57"/>
      <c r="M99" s="62"/>
      <c r="N99" s="58"/>
      <c r="O99" s="58" t="e">
        <f>VLOOKUP(D99,商品标准转化表!$B:$H,6,FALSE)</f>
        <v>#N/A</v>
      </c>
      <c r="P99" s="58" t="e">
        <f>VLOOKUP(D99,商品标准转化表!$B:$H,5,FALSE)</f>
        <v>#N/A</v>
      </c>
    </row>
    <row r="100" customFormat="1" spans="1:16">
      <c r="A100" s="58"/>
      <c r="B100" s="58"/>
      <c r="C100" s="59"/>
      <c r="D100" s="58"/>
      <c r="E100" s="57"/>
      <c r="F100" s="58"/>
      <c r="G100" s="60"/>
      <c r="H100" s="60"/>
      <c r="I100" s="58"/>
      <c r="J100" s="61" t="e">
        <f>VLOOKUP(D100,商品标准转化表!$B:$H,7,FALSE)</f>
        <v>#N/A</v>
      </c>
      <c r="K100" s="57"/>
      <c r="L100" s="57"/>
      <c r="M100" s="62"/>
      <c r="N100" s="58"/>
      <c r="O100" s="58" t="e">
        <f>VLOOKUP(D100,商品标准转化表!$B:$H,6,FALSE)</f>
        <v>#N/A</v>
      </c>
      <c r="P100" s="58" t="e">
        <f>VLOOKUP(D100,商品标准转化表!$B:$H,5,FALSE)</f>
        <v>#N/A</v>
      </c>
    </row>
    <row r="101" customFormat="1" spans="1:16">
      <c r="A101" s="58"/>
      <c r="B101" s="58"/>
      <c r="C101" s="59"/>
      <c r="D101" s="58"/>
      <c r="E101" s="57"/>
      <c r="F101" s="58"/>
      <c r="G101" s="60"/>
      <c r="H101" s="60"/>
      <c r="I101" s="58"/>
      <c r="J101" s="61" t="e">
        <f>VLOOKUP(D101,商品标准转化表!$B:$H,7,FALSE)</f>
        <v>#N/A</v>
      </c>
      <c r="K101" s="57"/>
      <c r="L101" s="57"/>
      <c r="M101" s="62"/>
      <c r="N101" s="58"/>
      <c r="O101" s="58" t="e">
        <f>VLOOKUP(D101,商品标准转化表!$B:$H,6,FALSE)</f>
        <v>#N/A</v>
      </c>
      <c r="P101" s="58" t="e">
        <f>VLOOKUP(D101,商品标准转化表!$B:$H,5,FALSE)</f>
        <v>#N/A</v>
      </c>
    </row>
    <row r="102" customFormat="1" spans="1:16">
      <c r="A102" s="58"/>
      <c r="B102" s="58"/>
      <c r="C102" s="59"/>
      <c r="D102" s="58"/>
      <c r="E102" s="57"/>
      <c r="F102" s="58"/>
      <c r="G102" s="60"/>
      <c r="H102" s="60"/>
      <c r="I102" s="58"/>
      <c r="J102" s="61" t="e">
        <f>VLOOKUP(D102,商品标准转化表!$B:$H,7,FALSE)</f>
        <v>#N/A</v>
      </c>
      <c r="K102" s="57"/>
      <c r="L102" s="57"/>
      <c r="M102" s="62"/>
      <c r="N102" s="58"/>
      <c r="O102" s="58" t="e">
        <f>VLOOKUP(D102,商品标准转化表!$B:$H,6,FALSE)</f>
        <v>#N/A</v>
      </c>
      <c r="P102" s="58" t="e">
        <f>VLOOKUP(D102,商品标准转化表!$B:$H,5,FALSE)</f>
        <v>#N/A</v>
      </c>
    </row>
    <row r="103" customFormat="1" spans="1:16">
      <c r="A103" s="58"/>
      <c r="B103" s="58"/>
      <c r="C103" s="59"/>
      <c r="D103" s="58"/>
      <c r="E103" s="57"/>
      <c r="F103" s="58"/>
      <c r="G103" s="60"/>
      <c r="H103" s="60"/>
      <c r="I103" s="58"/>
      <c r="J103" s="61" t="e">
        <f>VLOOKUP(D103,商品标准转化表!$B:$H,7,FALSE)</f>
        <v>#N/A</v>
      </c>
      <c r="K103" s="57"/>
      <c r="L103" s="57"/>
      <c r="M103" s="62"/>
      <c r="N103" s="58"/>
      <c r="O103" s="58" t="e">
        <f>VLOOKUP(D103,商品标准转化表!$B:$H,6,FALSE)</f>
        <v>#N/A</v>
      </c>
      <c r="P103" s="58" t="e">
        <f>VLOOKUP(D103,商品标准转化表!$B:$H,5,FALSE)</f>
        <v>#N/A</v>
      </c>
    </row>
    <row r="104" customFormat="1" spans="1:16">
      <c r="A104" s="58"/>
      <c r="B104" s="58"/>
      <c r="C104" s="59"/>
      <c r="D104" s="58"/>
      <c r="E104" s="57"/>
      <c r="F104" s="58"/>
      <c r="G104" s="60"/>
      <c r="H104" s="60"/>
      <c r="I104" s="58"/>
      <c r="J104" s="61" t="e">
        <f>VLOOKUP(D104,商品标准转化表!$B:$H,7,FALSE)</f>
        <v>#N/A</v>
      </c>
      <c r="K104" s="57"/>
      <c r="L104" s="57"/>
      <c r="M104" s="62"/>
      <c r="N104" s="58"/>
      <c r="O104" s="58" t="e">
        <f>VLOOKUP(D104,商品标准转化表!$B:$H,6,FALSE)</f>
        <v>#N/A</v>
      </c>
      <c r="P104" s="58" t="e">
        <f>VLOOKUP(D104,商品标准转化表!$B:$H,5,FALSE)</f>
        <v>#N/A</v>
      </c>
    </row>
    <row r="105" customFormat="1" spans="1:16">
      <c r="A105" s="58"/>
      <c r="B105" s="58"/>
      <c r="C105" s="59"/>
      <c r="D105" s="58"/>
      <c r="E105" s="57"/>
      <c r="F105" s="58"/>
      <c r="G105" s="60"/>
      <c r="H105" s="60"/>
      <c r="I105" s="58"/>
      <c r="J105" s="61" t="e">
        <f>VLOOKUP(D105,商品标准转化表!$B:$H,7,FALSE)</f>
        <v>#N/A</v>
      </c>
      <c r="K105" s="57"/>
      <c r="L105" s="57"/>
      <c r="M105" s="62"/>
      <c r="N105" s="58"/>
      <c r="O105" s="58" t="e">
        <f>VLOOKUP(D105,商品标准转化表!$B:$H,6,FALSE)</f>
        <v>#N/A</v>
      </c>
      <c r="P105" s="58" t="e">
        <f>VLOOKUP(D105,商品标准转化表!$B:$H,5,FALSE)</f>
        <v>#N/A</v>
      </c>
    </row>
    <row r="106" customFormat="1" spans="1:16">
      <c r="A106" s="58"/>
      <c r="B106" s="58"/>
      <c r="C106" s="59"/>
      <c r="D106" s="58"/>
      <c r="E106" s="57"/>
      <c r="F106" s="58"/>
      <c r="G106" s="60"/>
      <c r="H106" s="60"/>
      <c r="I106" s="58"/>
      <c r="J106" s="61" t="e">
        <f>VLOOKUP(D106,商品标准转化表!$B:$H,7,FALSE)</f>
        <v>#N/A</v>
      </c>
      <c r="K106" s="57"/>
      <c r="L106" s="57"/>
      <c r="M106" s="62"/>
      <c r="N106" s="58"/>
      <c r="O106" s="58" t="e">
        <f>VLOOKUP(D106,商品标准转化表!$B:$H,6,FALSE)</f>
        <v>#N/A</v>
      </c>
      <c r="P106" s="58" t="e">
        <f>VLOOKUP(D106,商品标准转化表!$B:$H,5,FALSE)</f>
        <v>#N/A</v>
      </c>
    </row>
    <row r="107" customFormat="1" spans="1:16">
      <c r="A107" s="58"/>
      <c r="B107" s="58"/>
      <c r="C107" s="59"/>
      <c r="D107" s="58"/>
      <c r="E107" s="57"/>
      <c r="F107" s="58"/>
      <c r="G107" s="60"/>
      <c r="H107" s="60"/>
      <c r="I107" s="58"/>
      <c r="J107" s="61" t="e">
        <f>VLOOKUP(D107,商品标准转化表!$B:$H,7,FALSE)</f>
        <v>#N/A</v>
      </c>
      <c r="K107" s="57"/>
      <c r="L107" s="57"/>
      <c r="M107" s="62"/>
      <c r="N107" s="58"/>
      <c r="O107" s="58" t="e">
        <f>VLOOKUP(D107,商品标准转化表!$B:$H,6,FALSE)</f>
        <v>#N/A</v>
      </c>
      <c r="P107" s="58" t="e">
        <f>VLOOKUP(D107,商品标准转化表!$B:$H,5,FALSE)</f>
        <v>#N/A</v>
      </c>
    </row>
    <row r="108" customFormat="1" spans="1:16">
      <c r="A108" s="58"/>
      <c r="B108" s="58"/>
      <c r="C108" s="59"/>
      <c r="D108" s="58"/>
      <c r="E108" s="57"/>
      <c r="F108" s="58"/>
      <c r="G108" s="60"/>
      <c r="H108" s="60"/>
      <c r="I108" s="58"/>
      <c r="J108" s="61" t="e">
        <f>VLOOKUP(D108,商品标准转化表!$B:$H,7,FALSE)</f>
        <v>#N/A</v>
      </c>
      <c r="K108" s="57"/>
      <c r="L108" s="57"/>
      <c r="M108" s="62"/>
      <c r="N108" s="58"/>
      <c r="O108" s="58" t="e">
        <f>VLOOKUP(D108,商品标准转化表!$B:$H,6,FALSE)</f>
        <v>#N/A</v>
      </c>
      <c r="P108" s="58" t="e">
        <f>VLOOKUP(D108,商品标准转化表!$B:$H,5,FALSE)</f>
        <v>#N/A</v>
      </c>
    </row>
    <row r="109" customFormat="1" spans="1:16">
      <c r="A109" s="58"/>
      <c r="B109" s="58"/>
      <c r="C109" s="59"/>
      <c r="D109" s="58"/>
      <c r="E109" s="57"/>
      <c r="F109" s="58"/>
      <c r="G109" s="60"/>
      <c r="H109" s="60"/>
      <c r="I109" s="58"/>
      <c r="J109" s="61" t="e">
        <f>VLOOKUP(D109,商品标准转化表!$B:$H,7,FALSE)</f>
        <v>#N/A</v>
      </c>
      <c r="K109" s="57"/>
      <c r="L109" s="57"/>
      <c r="M109" s="62"/>
      <c r="N109" s="58"/>
      <c r="O109" s="58" t="e">
        <f>VLOOKUP(D109,商品标准转化表!$B:$H,6,FALSE)</f>
        <v>#N/A</v>
      </c>
      <c r="P109" s="58" t="e">
        <f>VLOOKUP(D109,商品标准转化表!$B:$H,5,FALSE)</f>
        <v>#N/A</v>
      </c>
    </row>
    <row r="110" customFormat="1" spans="1:16">
      <c r="A110" s="58"/>
      <c r="B110" s="58"/>
      <c r="C110" s="59"/>
      <c r="D110" s="58"/>
      <c r="E110" s="57"/>
      <c r="F110" s="58"/>
      <c r="G110" s="60"/>
      <c r="H110" s="60"/>
      <c r="I110" s="58"/>
      <c r="J110" s="61" t="e">
        <f>VLOOKUP(D110,商品标准转化表!$B:$H,7,FALSE)</f>
        <v>#N/A</v>
      </c>
      <c r="K110" s="57"/>
      <c r="L110" s="57"/>
      <c r="M110" s="62"/>
      <c r="N110" s="58"/>
      <c r="O110" s="58" t="e">
        <f>VLOOKUP(D110,商品标准转化表!$B:$H,6,FALSE)</f>
        <v>#N/A</v>
      </c>
      <c r="P110" s="58" t="e">
        <f>VLOOKUP(D110,商品标准转化表!$B:$H,5,FALSE)</f>
        <v>#N/A</v>
      </c>
    </row>
    <row r="111" customFormat="1" spans="1:16">
      <c r="A111" s="58"/>
      <c r="B111" s="58"/>
      <c r="C111" s="59"/>
      <c r="D111" s="58"/>
      <c r="E111" s="57"/>
      <c r="F111" s="58"/>
      <c r="G111" s="60"/>
      <c r="H111" s="60"/>
      <c r="I111" s="58"/>
      <c r="J111" s="61" t="e">
        <f>VLOOKUP(D111,商品标准转化表!$B:$H,7,FALSE)</f>
        <v>#N/A</v>
      </c>
      <c r="K111" s="57"/>
      <c r="L111" s="57"/>
      <c r="M111" s="62"/>
      <c r="N111" s="58"/>
      <c r="O111" s="58" t="e">
        <f>VLOOKUP(D111,商品标准转化表!$B:$H,6,FALSE)</f>
        <v>#N/A</v>
      </c>
      <c r="P111" s="58" t="e">
        <f>VLOOKUP(D111,商品标准转化表!$B:$H,5,FALSE)</f>
        <v>#N/A</v>
      </c>
    </row>
    <row r="112" customFormat="1" spans="1:16">
      <c r="A112" s="58"/>
      <c r="B112" s="58"/>
      <c r="C112" s="59"/>
      <c r="D112" s="58"/>
      <c r="E112" s="57"/>
      <c r="F112" s="58"/>
      <c r="G112" s="60"/>
      <c r="H112" s="60"/>
      <c r="I112" s="58"/>
      <c r="J112" s="61" t="e">
        <f>VLOOKUP(D112,商品标准转化表!$B:$H,7,FALSE)</f>
        <v>#N/A</v>
      </c>
      <c r="K112" s="57"/>
      <c r="L112" s="57"/>
      <c r="M112" s="62"/>
      <c r="N112" s="58"/>
      <c r="O112" s="58" t="e">
        <f>VLOOKUP(D112,商品标准转化表!$B:$H,6,FALSE)</f>
        <v>#N/A</v>
      </c>
      <c r="P112" s="58" t="e">
        <f>VLOOKUP(D112,商品标准转化表!$B:$H,5,FALSE)</f>
        <v>#N/A</v>
      </c>
    </row>
    <row r="113" customFormat="1" spans="1:16">
      <c r="A113" s="58"/>
      <c r="B113" s="58"/>
      <c r="C113" s="59"/>
      <c r="D113" s="58"/>
      <c r="E113" s="57"/>
      <c r="F113" s="58"/>
      <c r="G113" s="60"/>
      <c r="H113" s="60"/>
      <c r="I113" s="58"/>
      <c r="J113" s="61" t="e">
        <f>VLOOKUP(D113,商品标准转化表!$B:$H,7,FALSE)</f>
        <v>#N/A</v>
      </c>
      <c r="K113" s="57"/>
      <c r="L113" s="57"/>
      <c r="M113" s="62"/>
      <c r="N113" s="58"/>
      <c r="O113" s="58" t="e">
        <f>VLOOKUP(D113,商品标准转化表!$B:$H,6,FALSE)</f>
        <v>#N/A</v>
      </c>
      <c r="P113" s="58" t="e">
        <f>VLOOKUP(D113,商品标准转化表!$B:$H,5,FALSE)</f>
        <v>#N/A</v>
      </c>
    </row>
    <row r="114" customFormat="1" spans="1:16">
      <c r="A114" s="58"/>
      <c r="B114" s="58"/>
      <c r="C114" s="59"/>
      <c r="D114" s="58"/>
      <c r="E114" s="57"/>
      <c r="F114" s="58"/>
      <c r="G114" s="60"/>
      <c r="H114" s="60"/>
      <c r="I114" s="58"/>
      <c r="J114" s="61" t="e">
        <f>VLOOKUP(D114,商品标准转化表!$B:$H,7,FALSE)</f>
        <v>#N/A</v>
      </c>
      <c r="K114" s="57"/>
      <c r="L114" s="57"/>
      <c r="M114" s="62"/>
      <c r="N114" s="58"/>
      <c r="O114" s="58" t="e">
        <f>VLOOKUP(D114,商品标准转化表!$B:$H,6,FALSE)</f>
        <v>#N/A</v>
      </c>
      <c r="P114" s="58" t="e">
        <f>VLOOKUP(D114,商品标准转化表!$B:$H,5,FALSE)</f>
        <v>#N/A</v>
      </c>
    </row>
    <row r="115" customFormat="1" spans="1:16">
      <c r="A115" s="58"/>
      <c r="B115" s="58"/>
      <c r="C115" s="59"/>
      <c r="D115" s="58"/>
      <c r="E115" s="57"/>
      <c r="F115" s="58"/>
      <c r="G115" s="60"/>
      <c r="H115" s="60"/>
      <c r="I115" s="58"/>
      <c r="J115" s="61" t="e">
        <f>VLOOKUP(D115,商品标准转化表!$B:$H,7,FALSE)</f>
        <v>#N/A</v>
      </c>
      <c r="K115" s="57"/>
      <c r="L115" s="57"/>
      <c r="M115" s="62"/>
      <c r="N115" s="58"/>
      <c r="O115" s="58" t="e">
        <f>VLOOKUP(D115,商品标准转化表!$B:$H,6,FALSE)</f>
        <v>#N/A</v>
      </c>
      <c r="P115" s="58" t="e">
        <f>VLOOKUP(D115,商品标准转化表!$B:$H,5,FALSE)</f>
        <v>#N/A</v>
      </c>
    </row>
    <row r="116" customFormat="1" spans="1:16">
      <c r="A116" s="58"/>
      <c r="B116" s="58"/>
      <c r="C116" s="59"/>
      <c r="D116" s="58"/>
      <c r="E116" s="57"/>
      <c r="F116" s="58"/>
      <c r="G116" s="60"/>
      <c r="H116" s="60"/>
      <c r="I116" s="58"/>
      <c r="J116" s="61" t="e">
        <f>VLOOKUP(D116,商品标准转化表!$B:$H,7,FALSE)</f>
        <v>#N/A</v>
      </c>
      <c r="K116" s="57"/>
      <c r="L116" s="57"/>
      <c r="M116" s="62"/>
      <c r="N116" s="58"/>
      <c r="O116" s="58" t="e">
        <f>VLOOKUP(D116,商品标准转化表!$B:$H,6,FALSE)</f>
        <v>#N/A</v>
      </c>
      <c r="P116" s="58" t="e">
        <f>VLOOKUP(D116,商品标准转化表!$B:$H,5,FALSE)</f>
        <v>#N/A</v>
      </c>
    </row>
    <row r="117" customFormat="1" spans="1:16">
      <c r="A117" s="58"/>
      <c r="B117" s="58"/>
      <c r="C117" s="59"/>
      <c r="D117" s="58"/>
      <c r="E117" s="57"/>
      <c r="F117" s="58"/>
      <c r="G117" s="60"/>
      <c r="H117" s="60"/>
      <c r="I117" s="58"/>
      <c r="J117" s="61" t="e">
        <f>VLOOKUP(D117,商品标准转化表!$B:$H,7,FALSE)</f>
        <v>#N/A</v>
      </c>
      <c r="K117" s="57"/>
      <c r="L117" s="57"/>
      <c r="M117" s="62"/>
      <c r="N117" s="58"/>
      <c r="O117" s="58" t="e">
        <f>VLOOKUP(D117,商品标准转化表!$B:$H,6,FALSE)</f>
        <v>#N/A</v>
      </c>
      <c r="P117" s="58" t="e">
        <f>VLOOKUP(D117,商品标准转化表!$B:$H,5,FALSE)</f>
        <v>#N/A</v>
      </c>
    </row>
    <row r="118" customFormat="1" spans="1:16">
      <c r="A118" s="58"/>
      <c r="B118" s="58"/>
      <c r="C118" s="59"/>
      <c r="D118" s="58"/>
      <c r="E118" s="57"/>
      <c r="F118" s="58"/>
      <c r="G118" s="60"/>
      <c r="H118" s="60"/>
      <c r="I118" s="58"/>
      <c r="J118" s="61" t="e">
        <f>VLOOKUP(D118,商品标准转化表!$B:$H,7,FALSE)</f>
        <v>#N/A</v>
      </c>
      <c r="K118" s="57"/>
      <c r="L118" s="57"/>
      <c r="M118" s="62"/>
      <c r="N118" s="58"/>
      <c r="O118" s="58" t="e">
        <f>VLOOKUP(D118,商品标准转化表!$B:$H,6,FALSE)</f>
        <v>#N/A</v>
      </c>
      <c r="P118" s="58" t="e">
        <f>VLOOKUP(D118,商品标准转化表!$B:$H,5,FALSE)</f>
        <v>#N/A</v>
      </c>
    </row>
    <row r="119" customFormat="1" spans="1:16">
      <c r="A119" s="58"/>
      <c r="B119" s="58"/>
      <c r="C119" s="59"/>
      <c r="D119" s="58"/>
      <c r="E119" s="57"/>
      <c r="F119" s="58"/>
      <c r="G119" s="60"/>
      <c r="H119" s="60"/>
      <c r="I119" s="58"/>
      <c r="J119" s="61" t="e">
        <f>VLOOKUP(D119,商品标准转化表!$B:$H,7,FALSE)</f>
        <v>#N/A</v>
      </c>
      <c r="K119" s="57"/>
      <c r="L119" s="57"/>
      <c r="M119" s="62"/>
      <c r="N119" s="58"/>
      <c r="O119" s="58" t="e">
        <f>VLOOKUP(D119,商品标准转化表!$B:$H,6,FALSE)</f>
        <v>#N/A</v>
      </c>
      <c r="P119" s="58" t="e">
        <f>VLOOKUP(D119,商品标准转化表!$B:$H,5,FALSE)</f>
        <v>#N/A</v>
      </c>
    </row>
    <row r="120" customFormat="1" spans="1:16">
      <c r="A120" s="58"/>
      <c r="B120" s="58"/>
      <c r="C120" s="59"/>
      <c r="D120" s="58"/>
      <c r="E120" s="57"/>
      <c r="F120" s="58"/>
      <c r="G120" s="60"/>
      <c r="H120" s="60"/>
      <c r="I120" s="58"/>
      <c r="J120" s="61" t="e">
        <f>VLOOKUP(D120,商品标准转化表!$B:$H,7,FALSE)</f>
        <v>#N/A</v>
      </c>
      <c r="K120" s="57"/>
      <c r="L120" s="57"/>
      <c r="M120" s="62"/>
      <c r="N120" s="58"/>
      <c r="O120" s="58" t="e">
        <f>VLOOKUP(D120,商品标准转化表!$B:$H,6,FALSE)</f>
        <v>#N/A</v>
      </c>
      <c r="P120" s="58" t="e">
        <f>VLOOKUP(D120,商品标准转化表!$B:$H,5,FALSE)</f>
        <v>#N/A</v>
      </c>
    </row>
    <row r="121" customFormat="1" spans="1:16">
      <c r="A121" s="58"/>
      <c r="B121" s="58"/>
      <c r="C121" s="59"/>
      <c r="D121" s="58"/>
      <c r="E121" s="57"/>
      <c r="F121" s="58"/>
      <c r="G121" s="60"/>
      <c r="H121" s="60"/>
      <c r="I121" s="58"/>
      <c r="J121" s="61" t="e">
        <f>VLOOKUP(D121,商品标准转化表!$B:$H,7,FALSE)</f>
        <v>#N/A</v>
      </c>
      <c r="K121" s="57"/>
      <c r="L121" s="57"/>
      <c r="M121" s="62"/>
      <c r="N121" s="58"/>
      <c r="O121" s="58" t="e">
        <f>VLOOKUP(D121,商品标准转化表!$B:$H,6,FALSE)</f>
        <v>#N/A</v>
      </c>
      <c r="P121" s="58" t="e">
        <f>VLOOKUP(D121,商品标准转化表!$B:$H,5,FALSE)</f>
        <v>#N/A</v>
      </c>
    </row>
    <row r="122" customFormat="1" spans="1:16">
      <c r="A122" s="58"/>
      <c r="B122" s="58"/>
      <c r="C122" s="59"/>
      <c r="D122" s="58"/>
      <c r="E122" s="57"/>
      <c r="F122" s="58"/>
      <c r="G122" s="60"/>
      <c r="H122" s="60"/>
      <c r="I122" s="58"/>
      <c r="J122" s="61" t="e">
        <f>VLOOKUP(D122,商品标准转化表!$B:$H,7,FALSE)</f>
        <v>#N/A</v>
      </c>
      <c r="K122" s="57"/>
      <c r="L122" s="57"/>
      <c r="M122" s="62"/>
      <c r="N122" s="58"/>
      <c r="O122" s="58" t="e">
        <f>VLOOKUP(D122,商品标准转化表!$B:$H,6,FALSE)</f>
        <v>#N/A</v>
      </c>
      <c r="P122" s="58" t="e">
        <f>VLOOKUP(D122,商品标准转化表!$B:$H,5,FALSE)</f>
        <v>#N/A</v>
      </c>
    </row>
    <row r="123" customFormat="1" spans="1:16">
      <c r="A123" s="58"/>
      <c r="B123" s="58"/>
      <c r="C123" s="59"/>
      <c r="D123" s="58"/>
      <c r="E123" s="57"/>
      <c r="F123" s="58"/>
      <c r="G123" s="60"/>
      <c r="H123" s="60"/>
      <c r="I123" s="58"/>
      <c r="J123" s="61" t="e">
        <f>VLOOKUP(D123,商品标准转化表!$B:$H,7,FALSE)</f>
        <v>#N/A</v>
      </c>
      <c r="K123" s="57"/>
      <c r="L123" s="57"/>
      <c r="M123" s="62"/>
      <c r="N123" s="58"/>
      <c r="O123" s="58" t="e">
        <f>VLOOKUP(D123,商品标准转化表!$B:$H,6,FALSE)</f>
        <v>#N/A</v>
      </c>
      <c r="P123" s="58" t="e">
        <f>VLOOKUP(D123,商品标准转化表!$B:$H,5,FALSE)</f>
        <v>#N/A</v>
      </c>
    </row>
    <row r="124" customFormat="1" spans="1:16">
      <c r="A124" s="58"/>
      <c r="B124" s="58"/>
      <c r="C124" s="59"/>
      <c r="D124" s="58"/>
      <c r="E124" s="57"/>
      <c r="F124" s="58"/>
      <c r="G124" s="60"/>
      <c r="H124" s="60"/>
      <c r="I124" s="58"/>
      <c r="J124" s="61" t="e">
        <f>VLOOKUP(D124,商品标准转化表!$B:$H,7,FALSE)</f>
        <v>#N/A</v>
      </c>
      <c r="K124" s="57"/>
      <c r="L124" s="57"/>
      <c r="M124" s="62"/>
      <c r="N124" s="58"/>
      <c r="O124" s="58" t="e">
        <f>VLOOKUP(D124,商品标准转化表!$B:$H,6,FALSE)</f>
        <v>#N/A</v>
      </c>
      <c r="P124" s="58" t="e">
        <f>VLOOKUP(D124,商品标准转化表!$B:$H,5,FALSE)</f>
        <v>#N/A</v>
      </c>
    </row>
    <row r="125" customFormat="1" spans="1:16">
      <c r="A125" s="58"/>
      <c r="B125" s="58"/>
      <c r="C125" s="59"/>
      <c r="D125" s="58"/>
      <c r="E125" s="57"/>
      <c r="F125" s="58"/>
      <c r="G125" s="60"/>
      <c r="H125" s="60"/>
      <c r="I125" s="58"/>
      <c r="J125" s="61" t="e">
        <f>VLOOKUP(D125,商品标准转化表!$B:$H,7,FALSE)</f>
        <v>#N/A</v>
      </c>
      <c r="K125" s="57"/>
      <c r="L125" s="57"/>
      <c r="M125" s="62"/>
      <c r="N125" s="58"/>
      <c r="O125" s="58" t="e">
        <f>VLOOKUP(D125,商品标准转化表!$B:$H,6,FALSE)</f>
        <v>#N/A</v>
      </c>
      <c r="P125" s="58" t="e">
        <f>VLOOKUP(D125,商品标准转化表!$B:$H,5,FALSE)</f>
        <v>#N/A</v>
      </c>
    </row>
    <row r="126" customFormat="1" spans="1:16">
      <c r="A126" s="58"/>
      <c r="B126" s="58"/>
      <c r="C126" s="59"/>
      <c r="D126" s="58"/>
      <c r="E126" s="57"/>
      <c r="F126" s="58"/>
      <c r="G126" s="60"/>
      <c r="H126" s="60"/>
      <c r="I126" s="58"/>
      <c r="J126" s="61" t="e">
        <f>VLOOKUP(D126,商品标准转化表!$B:$H,7,FALSE)</f>
        <v>#N/A</v>
      </c>
      <c r="K126" s="57"/>
      <c r="L126" s="57"/>
      <c r="M126" s="62"/>
      <c r="N126" s="58"/>
      <c r="O126" s="58" t="e">
        <f>VLOOKUP(D126,商品标准转化表!$B:$H,6,FALSE)</f>
        <v>#N/A</v>
      </c>
      <c r="P126" s="58" t="e">
        <f>VLOOKUP(D126,商品标准转化表!$B:$H,5,FALSE)</f>
        <v>#N/A</v>
      </c>
    </row>
    <row r="127" customFormat="1" spans="1:16">
      <c r="A127" s="58"/>
      <c r="B127" s="58"/>
      <c r="C127" s="59"/>
      <c r="D127" s="58"/>
      <c r="E127" s="57"/>
      <c r="F127" s="58"/>
      <c r="G127" s="60"/>
      <c r="H127" s="60"/>
      <c r="I127" s="58"/>
      <c r="J127" s="61" t="e">
        <f>VLOOKUP(D127,商品标准转化表!$B:$H,7,FALSE)</f>
        <v>#N/A</v>
      </c>
      <c r="K127" s="57"/>
      <c r="L127" s="57"/>
      <c r="M127" s="62"/>
      <c r="N127" s="58"/>
      <c r="O127" s="58" t="e">
        <f>VLOOKUP(D127,商品标准转化表!$B:$H,6,FALSE)</f>
        <v>#N/A</v>
      </c>
      <c r="P127" s="58" t="e">
        <f>VLOOKUP(D127,商品标准转化表!$B:$H,5,FALSE)</f>
        <v>#N/A</v>
      </c>
    </row>
    <row r="128" customFormat="1" spans="1:16">
      <c r="A128" s="58"/>
      <c r="B128" s="58"/>
      <c r="C128" s="59"/>
      <c r="D128" s="58"/>
      <c r="E128" s="57"/>
      <c r="F128" s="58"/>
      <c r="G128" s="60"/>
      <c r="H128" s="60"/>
      <c r="I128" s="58"/>
      <c r="J128" s="61" t="e">
        <f>VLOOKUP(D128,商品标准转化表!$B:$H,7,FALSE)</f>
        <v>#N/A</v>
      </c>
      <c r="K128" s="57"/>
      <c r="L128" s="57"/>
      <c r="M128" s="62"/>
      <c r="N128" s="58"/>
      <c r="O128" s="58" t="e">
        <f>VLOOKUP(D128,商品标准转化表!$B:$H,6,FALSE)</f>
        <v>#N/A</v>
      </c>
      <c r="P128" s="58" t="e">
        <f>VLOOKUP(D128,商品标准转化表!$B:$H,5,FALSE)</f>
        <v>#N/A</v>
      </c>
    </row>
    <row r="129" customFormat="1" spans="1:16">
      <c r="A129" s="58"/>
      <c r="B129" s="58"/>
      <c r="C129" s="59"/>
      <c r="D129" s="58"/>
      <c r="E129" s="57"/>
      <c r="F129" s="58"/>
      <c r="G129" s="60"/>
      <c r="H129" s="60"/>
      <c r="I129" s="58"/>
      <c r="J129" s="61" t="e">
        <f>VLOOKUP(D129,商品标准转化表!$B:$H,7,FALSE)</f>
        <v>#N/A</v>
      </c>
      <c r="K129" s="57"/>
      <c r="L129" s="57"/>
      <c r="M129" s="62"/>
      <c r="N129" s="58"/>
      <c r="O129" s="58" t="e">
        <f>VLOOKUP(D129,商品标准转化表!$B:$H,6,FALSE)</f>
        <v>#N/A</v>
      </c>
      <c r="P129" s="58" t="e">
        <f>VLOOKUP(D129,商品标准转化表!$B:$H,5,FALSE)</f>
        <v>#N/A</v>
      </c>
    </row>
    <row r="130" customFormat="1" spans="1:16">
      <c r="A130" s="58"/>
      <c r="B130" s="58"/>
      <c r="C130" s="59"/>
      <c r="D130" s="58"/>
      <c r="E130" s="57"/>
      <c r="F130" s="58"/>
      <c r="G130" s="60"/>
      <c r="H130" s="60"/>
      <c r="I130" s="58"/>
      <c r="J130" s="61" t="e">
        <f>VLOOKUP(D130,商品标准转化表!$B:$H,7,FALSE)</f>
        <v>#N/A</v>
      </c>
      <c r="K130" s="57"/>
      <c r="L130" s="57"/>
      <c r="M130" s="62"/>
      <c r="N130" s="58"/>
      <c r="O130" s="58" t="e">
        <f>VLOOKUP(D130,商品标准转化表!$B:$H,6,FALSE)</f>
        <v>#N/A</v>
      </c>
      <c r="P130" s="58" t="e">
        <f>VLOOKUP(D130,商品标准转化表!$B:$H,5,FALSE)</f>
        <v>#N/A</v>
      </c>
    </row>
    <row r="131" customFormat="1" spans="1:16">
      <c r="A131" s="58"/>
      <c r="B131" s="58"/>
      <c r="C131" s="59"/>
      <c r="D131" s="58"/>
      <c r="E131" s="57"/>
      <c r="F131" s="58"/>
      <c r="G131" s="60"/>
      <c r="H131" s="60"/>
      <c r="I131" s="58"/>
      <c r="J131" s="61" t="e">
        <f>VLOOKUP(D131,商品标准转化表!$B:$H,7,FALSE)</f>
        <v>#N/A</v>
      </c>
      <c r="K131" s="57"/>
      <c r="L131" s="57"/>
      <c r="M131" s="62"/>
      <c r="N131" s="58"/>
      <c r="O131" s="58" t="e">
        <f>VLOOKUP(D131,商品标准转化表!$B:$H,6,FALSE)</f>
        <v>#N/A</v>
      </c>
      <c r="P131" s="58" t="e">
        <f>VLOOKUP(D131,商品标准转化表!$B:$H,5,FALSE)</f>
        <v>#N/A</v>
      </c>
    </row>
    <row r="132" customFormat="1" spans="1:16">
      <c r="A132" s="58"/>
      <c r="B132" s="58"/>
      <c r="C132" s="59"/>
      <c r="D132" s="58"/>
      <c r="E132" s="57"/>
      <c r="F132" s="58"/>
      <c r="G132" s="60"/>
      <c r="H132" s="60"/>
      <c r="I132" s="58"/>
      <c r="J132" s="61" t="e">
        <f>VLOOKUP(D132,商品标准转化表!$B:$H,7,FALSE)</f>
        <v>#N/A</v>
      </c>
      <c r="K132" s="57"/>
      <c r="L132" s="57"/>
      <c r="M132" s="62"/>
      <c r="N132" s="58"/>
      <c r="O132" s="58" t="e">
        <f>VLOOKUP(D132,商品标准转化表!$B:$H,6,FALSE)</f>
        <v>#N/A</v>
      </c>
      <c r="P132" s="58" t="e">
        <f>VLOOKUP(D132,商品标准转化表!$B:$H,5,FALSE)</f>
        <v>#N/A</v>
      </c>
    </row>
    <row r="133" customFormat="1" spans="1:16">
      <c r="A133" s="58"/>
      <c r="B133" s="58"/>
      <c r="C133" s="59"/>
      <c r="D133" s="58"/>
      <c r="E133" s="57"/>
      <c r="F133" s="58"/>
      <c r="G133" s="60"/>
      <c r="H133" s="60"/>
      <c r="I133" s="58"/>
      <c r="J133" s="61" t="e">
        <f>VLOOKUP(D133,商品标准转化表!$B:$H,7,FALSE)</f>
        <v>#N/A</v>
      </c>
      <c r="K133" s="57"/>
      <c r="L133" s="57"/>
      <c r="M133" s="62"/>
      <c r="N133" s="58"/>
      <c r="O133" s="58" t="e">
        <f>VLOOKUP(D133,商品标准转化表!$B:$H,6,FALSE)</f>
        <v>#N/A</v>
      </c>
      <c r="P133" s="58" t="e">
        <f>VLOOKUP(D133,商品标准转化表!$B:$H,5,FALSE)</f>
        <v>#N/A</v>
      </c>
    </row>
    <row r="134" customFormat="1" spans="1:16">
      <c r="A134" s="58"/>
      <c r="B134" s="58"/>
      <c r="C134" s="59"/>
      <c r="D134" s="58"/>
      <c r="E134" s="57"/>
      <c r="F134" s="58"/>
      <c r="G134" s="60"/>
      <c r="H134" s="60"/>
      <c r="I134" s="58"/>
      <c r="J134" s="61" t="e">
        <f>VLOOKUP(D134,商品标准转化表!$B:$H,7,FALSE)</f>
        <v>#N/A</v>
      </c>
      <c r="K134" s="57"/>
      <c r="L134" s="57"/>
      <c r="M134" s="62"/>
      <c r="N134" s="58"/>
      <c r="O134" s="58" t="e">
        <f>VLOOKUP(D134,商品标准转化表!$B:$H,6,FALSE)</f>
        <v>#N/A</v>
      </c>
      <c r="P134" s="58" t="e">
        <f>VLOOKUP(D134,商品标准转化表!$B:$H,5,FALSE)</f>
        <v>#N/A</v>
      </c>
    </row>
    <row r="135" customFormat="1" spans="1:16">
      <c r="A135" s="58"/>
      <c r="B135" s="58"/>
      <c r="C135" s="59"/>
      <c r="D135" s="58"/>
      <c r="E135" s="57"/>
      <c r="F135" s="58"/>
      <c r="G135" s="60"/>
      <c r="H135" s="60"/>
      <c r="I135" s="58"/>
      <c r="J135" s="61" t="e">
        <f>VLOOKUP(D135,商品标准转化表!$B:$H,7,FALSE)</f>
        <v>#N/A</v>
      </c>
      <c r="K135" s="57"/>
      <c r="L135" s="57"/>
      <c r="M135" s="62"/>
      <c r="N135" s="58"/>
      <c r="O135" s="58" t="e">
        <f>VLOOKUP(D135,商品标准转化表!$B:$H,6,FALSE)</f>
        <v>#N/A</v>
      </c>
      <c r="P135" s="58" t="e">
        <f>VLOOKUP(D135,商品标准转化表!$B:$H,5,FALSE)</f>
        <v>#N/A</v>
      </c>
    </row>
    <row r="136" customFormat="1" spans="1:16">
      <c r="A136" s="58"/>
      <c r="B136" s="58"/>
      <c r="C136" s="59"/>
      <c r="D136" s="58"/>
      <c r="E136" s="57"/>
      <c r="F136" s="58"/>
      <c r="G136" s="60"/>
      <c r="H136" s="60"/>
      <c r="I136" s="58"/>
      <c r="J136" s="61" t="e">
        <f>VLOOKUP(D136,商品标准转化表!$B:$H,7,FALSE)</f>
        <v>#N/A</v>
      </c>
      <c r="K136" s="57"/>
      <c r="L136" s="57"/>
      <c r="M136" s="62"/>
      <c r="N136" s="58"/>
      <c r="O136" s="58" t="e">
        <f>VLOOKUP(D136,商品标准转化表!$B:$H,6,FALSE)</f>
        <v>#N/A</v>
      </c>
      <c r="P136" s="58" t="e">
        <f>VLOOKUP(D136,商品标准转化表!$B:$H,5,FALSE)</f>
        <v>#N/A</v>
      </c>
    </row>
    <row r="137" customFormat="1" spans="1:16">
      <c r="A137" s="58"/>
      <c r="B137" s="58"/>
      <c r="C137" s="59"/>
      <c r="D137" s="58"/>
      <c r="E137" s="57"/>
      <c r="F137" s="58"/>
      <c r="G137" s="60"/>
      <c r="H137" s="60"/>
      <c r="I137" s="58"/>
      <c r="J137" s="61" t="e">
        <f>VLOOKUP(D137,商品标准转化表!$B:$H,7,FALSE)</f>
        <v>#N/A</v>
      </c>
      <c r="K137" s="57"/>
      <c r="L137" s="57"/>
      <c r="M137" s="62"/>
      <c r="N137" s="58"/>
      <c r="O137" s="58" t="e">
        <f>VLOOKUP(D137,商品标准转化表!$B:$H,6,FALSE)</f>
        <v>#N/A</v>
      </c>
      <c r="P137" s="58" t="e">
        <f>VLOOKUP(D137,商品标准转化表!$B:$H,5,FALSE)</f>
        <v>#N/A</v>
      </c>
    </row>
    <row r="138" customFormat="1" spans="1:16">
      <c r="A138" s="58"/>
      <c r="B138" s="58"/>
      <c r="C138" s="59"/>
      <c r="D138" s="58"/>
      <c r="E138" s="57"/>
      <c r="F138" s="58"/>
      <c r="G138" s="60"/>
      <c r="H138" s="60"/>
      <c r="I138" s="58"/>
      <c r="J138" s="61" t="e">
        <f>VLOOKUP(D138,商品标准转化表!$B:$H,7,FALSE)</f>
        <v>#N/A</v>
      </c>
      <c r="K138" s="57"/>
      <c r="L138" s="57"/>
      <c r="M138" s="62"/>
      <c r="N138" s="58"/>
      <c r="O138" s="58" t="e">
        <f>VLOOKUP(D138,商品标准转化表!$B:$H,6,FALSE)</f>
        <v>#N/A</v>
      </c>
      <c r="P138" s="58" t="e">
        <f>VLOOKUP(D138,商品标准转化表!$B:$H,5,FALSE)</f>
        <v>#N/A</v>
      </c>
    </row>
    <row r="139" customFormat="1" spans="1:16">
      <c r="A139" s="58"/>
      <c r="B139" s="58"/>
      <c r="C139" s="59"/>
      <c r="D139" s="58"/>
      <c r="E139" s="57"/>
      <c r="F139" s="58"/>
      <c r="G139" s="60"/>
      <c r="H139" s="60"/>
      <c r="I139" s="58"/>
      <c r="J139" s="61" t="e">
        <f>VLOOKUP(D139,商品标准转化表!$B:$H,7,FALSE)</f>
        <v>#N/A</v>
      </c>
      <c r="K139" s="57"/>
      <c r="L139" s="57"/>
      <c r="M139" s="62"/>
      <c r="N139" s="58"/>
      <c r="O139" s="58" t="e">
        <f>VLOOKUP(D139,商品标准转化表!$B:$H,6,FALSE)</f>
        <v>#N/A</v>
      </c>
      <c r="P139" s="58" t="e">
        <f>VLOOKUP(D139,商品标准转化表!$B:$H,5,FALSE)</f>
        <v>#N/A</v>
      </c>
    </row>
    <row r="140" customFormat="1" spans="1:16">
      <c r="A140" s="58"/>
      <c r="B140" s="58"/>
      <c r="C140" s="59"/>
      <c r="D140" s="58"/>
      <c r="E140" s="57"/>
      <c r="F140" s="58"/>
      <c r="G140" s="60"/>
      <c r="H140" s="60"/>
      <c r="I140" s="58"/>
      <c r="J140" s="61" t="e">
        <f>VLOOKUP(D140,商品标准转化表!$B:$H,7,FALSE)</f>
        <v>#N/A</v>
      </c>
      <c r="K140" s="57"/>
      <c r="L140" s="57"/>
      <c r="M140" s="62"/>
      <c r="N140" s="58"/>
      <c r="O140" s="58" t="e">
        <f>VLOOKUP(D140,商品标准转化表!$B:$H,6,FALSE)</f>
        <v>#N/A</v>
      </c>
      <c r="P140" s="58" t="e">
        <f>VLOOKUP(D140,商品标准转化表!$B:$H,5,FALSE)</f>
        <v>#N/A</v>
      </c>
    </row>
    <row r="141" customFormat="1" spans="1:16">
      <c r="A141" s="58"/>
      <c r="B141" s="58"/>
      <c r="C141" s="59"/>
      <c r="D141" s="58"/>
      <c r="E141" s="57"/>
      <c r="F141" s="58"/>
      <c r="G141" s="60"/>
      <c r="H141" s="60"/>
      <c r="I141" s="58"/>
      <c r="J141" s="61" t="e">
        <f>VLOOKUP(D141,商品标准转化表!$B:$H,7,FALSE)</f>
        <v>#N/A</v>
      </c>
      <c r="K141" s="57"/>
      <c r="L141" s="57"/>
      <c r="M141" s="62"/>
      <c r="N141" s="58"/>
      <c r="O141" s="58" t="e">
        <f>VLOOKUP(D141,商品标准转化表!$B:$H,6,FALSE)</f>
        <v>#N/A</v>
      </c>
      <c r="P141" s="58" t="e">
        <f>VLOOKUP(D141,商品标准转化表!$B:$H,5,FALSE)</f>
        <v>#N/A</v>
      </c>
    </row>
    <row r="142" customFormat="1" spans="1:16">
      <c r="A142" s="58"/>
      <c r="B142" s="58"/>
      <c r="C142" s="59"/>
      <c r="D142" s="58"/>
      <c r="E142" s="57"/>
      <c r="F142" s="58"/>
      <c r="G142" s="60"/>
      <c r="H142" s="60"/>
      <c r="I142" s="58"/>
      <c r="J142" s="61" t="e">
        <f>VLOOKUP(D142,商品标准转化表!$B:$H,7,FALSE)</f>
        <v>#N/A</v>
      </c>
      <c r="K142" s="57"/>
      <c r="L142" s="57"/>
      <c r="M142" s="62"/>
      <c r="N142" s="58"/>
      <c r="O142" s="58" t="e">
        <f>VLOOKUP(D142,商品标准转化表!$B:$H,6,FALSE)</f>
        <v>#N/A</v>
      </c>
      <c r="P142" s="58" t="e">
        <f>VLOOKUP(D142,商品标准转化表!$B:$H,5,FALSE)</f>
        <v>#N/A</v>
      </c>
    </row>
    <row r="143" customFormat="1" spans="1:16">
      <c r="A143" s="58"/>
      <c r="B143" s="58"/>
      <c r="C143" s="59"/>
      <c r="D143" s="58"/>
      <c r="E143" s="57"/>
      <c r="F143" s="58"/>
      <c r="G143" s="60"/>
      <c r="H143" s="60"/>
      <c r="I143" s="58"/>
      <c r="J143" s="61" t="e">
        <f>VLOOKUP(D143,商品标准转化表!$B:$H,7,FALSE)</f>
        <v>#N/A</v>
      </c>
      <c r="K143" s="57"/>
      <c r="L143" s="57"/>
      <c r="M143" s="62"/>
      <c r="N143" s="58"/>
      <c r="O143" s="58" t="e">
        <f>VLOOKUP(D143,商品标准转化表!$B:$H,6,FALSE)</f>
        <v>#N/A</v>
      </c>
      <c r="P143" s="58" t="e">
        <f>VLOOKUP(D143,商品标准转化表!$B:$H,5,FALSE)</f>
        <v>#N/A</v>
      </c>
    </row>
    <row r="144" customFormat="1" spans="1:16">
      <c r="A144" s="58"/>
      <c r="B144" s="58"/>
      <c r="C144" s="59"/>
      <c r="D144" s="58"/>
      <c r="E144" s="57"/>
      <c r="F144" s="58"/>
      <c r="G144" s="60"/>
      <c r="H144" s="60"/>
      <c r="I144" s="58"/>
      <c r="J144" s="61" t="e">
        <f>VLOOKUP(D144,商品标准转化表!$B:$H,7,FALSE)</f>
        <v>#N/A</v>
      </c>
      <c r="K144" s="57"/>
      <c r="L144" s="57"/>
      <c r="M144" s="62"/>
      <c r="N144" s="58"/>
      <c r="O144" s="58" t="e">
        <f>VLOOKUP(D144,商品标准转化表!$B:$H,6,FALSE)</f>
        <v>#N/A</v>
      </c>
      <c r="P144" s="58" t="e">
        <f>VLOOKUP(D144,商品标准转化表!$B:$H,5,FALSE)</f>
        <v>#N/A</v>
      </c>
    </row>
    <row r="145" customFormat="1" spans="1:16">
      <c r="A145" s="58"/>
      <c r="B145" s="58"/>
      <c r="C145" s="59"/>
      <c r="D145" s="58"/>
      <c r="E145" s="57"/>
      <c r="F145" s="58"/>
      <c r="G145" s="60"/>
      <c r="H145" s="60"/>
      <c r="I145" s="58"/>
      <c r="J145" s="61" t="e">
        <f>VLOOKUP(D145,商品标准转化表!$B:$H,7,FALSE)</f>
        <v>#N/A</v>
      </c>
      <c r="K145" s="57"/>
      <c r="L145" s="57"/>
      <c r="M145" s="62"/>
      <c r="N145" s="58"/>
      <c r="O145" s="58" t="e">
        <f>VLOOKUP(D145,商品标准转化表!$B:$H,6,FALSE)</f>
        <v>#N/A</v>
      </c>
      <c r="P145" s="58" t="e">
        <f>VLOOKUP(D145,商品标准转化表!$B:$H,5,FALSE)</f>
        <v>#N/A</v>
      </c>
    </row>
    <row r="146" customFormat="1" spans="1:16">
      <c r="A146" s="58"/>
      <c r="B146" s="58"/>
      <c r="C146" s="59"/>
      <c r="D146" s="58"/>
      <c r="E146" s="57"/>
      <c r="F146" s="58"/>
      <c r="G146" s="60"/>
      <c r="H146" s="60"/>
      <c r="I146" s="58"/>
      <c r="J146" s="61" t="e">
        <f>VLOOKUP(D146,商品标准转化表!$B:$H,7,FALSE)</f>
        <v>#N/A</v>
      </c>
      <c r="K146" s="57"/>
      <c r="L146" s="57"/>
      <c r="M146" s="62"/>
      <c r="N146" s="58"/>
      <c r="O146" s="58" t="e">
        <f>VLOOKUP(D146,商品标准转化表!$B:$H,6,FALSE)</f>
        <v>#N/A</v>
      </c>
      <c r="P146" s="58" t="e">
        <f>VLOOKUP(D146,商品标准转化表!$B:$H,5,FALSE)</f>
        <v>#N/A</v>
      </c>
    </row>
    <row r="147" customFormat="1" spans="1:16">
      <c r="A147" s="58"/>
      <c r="B147" s="58"/>
      <c r="C147" s="59"/>
      <c r="D147" s="58"/>
      <c r="E147" s="57"/>
      <c r="F147" s="58"/>
      <c r="G147" s="60"/>
      <c r="H147" s="60"/>
      <c r="I147" s="58"/>
      <c r="J147" s="61" t="e">
        <f>VLOOKUP(D147,商品标准转化表!$B:$H,7,FALSE)</f>
        <v>#N/A</v>
      </c>
      <c r="K147" s="57"/>
      <c r="L147" s="57"/>
      <c r="M147" s="62"/>
      <c r="N147" s="58"/>
      <c r="O147" s="58" t="e">
        <f>VLOOKUP(D147,商品标准转化表!$B:$H,6,FALSE)</f>
        <v>#N/A</v>
      </c>
      <c r="P147" s="58" t="e">
        <f>VLOOKUP(D147,商品标准转化表!$B:$H,5,FALSE)</f>
        <v>#N/A</v>
      </c>
    </row>
    <row r="148" customFormat="1" spans="1:16">
      <c r="A148" s="58"/>
      <c r="B148" s="58"/>
      <c r="C148" s="59"/>
      <c r="D148" s="58"/>
      <c r="E148" s="57"/>
      <c r="F148" s="58"/>
      <c r="G148" s="60"/>
      <c r="H148" s="60"/>
      <c r="I148" s="58"/>
      <c r="J148" s="61" t="e">
        <f>VLOOKUP(D148,商品标准转化表!$B:$H,7,FALSE)</f>
        <v>#N/A</v>
      </c>
      <c r="K148" s="57"/>
      <c r="L148" s="57"/>
      <c r="M148" s="62"/>
      <c r="N148" s="58"/>
      <c r="O148" s="58" t="e">
        <f>VLOOKUP(D148,商品标准转化表!$B:$H,6,FALSE)</f>
        <v>#N/A</v>
      </c>
      <c r="P148" s="58" t="e">
        <f>VLOOKUP(D148,商品标准转化表!$B:$H,5,FALSE)</f>
        <v>#N/A</v>
      </c>
    </row>
    <row r="149" customFormat="1" spans="1:16">
      <c r="A149" s="58"/>
      <c r="B149" s="58"/>
      <c r="C149" s="59"/>
      <c r="D149" s="58"/>
      <c r="E149" s="57"/>
      <c r="F149" s="58"/>
      <c r="G149" s="60"/>
      <c r="H149" s="60"/>
      <c r="I149" s="58"/>
      <c r="J149" s="61" t="e">
        <f>VLOOKUP(D149,商品标准转化表!$B:$H,7,FALSE)</f>
        <v>#N/A</v>
      </c>
      <c r="K149" s="57"/>
      <c r="L149" s="57"/>
      <c r="M149" s="62"/>
      <c r="N149" s="58"/>
      <c r="O149" s="58" t="e">
        <f>VLOOKUP(D149,商品标准转化表!$B:$H,6,FALSE)</f>
        <v>#N/A</v>
      </c>
      <c r="P149" s="58" t="e">
        <f>VLOOKUP(D149,商品标准转化表!$B:$H,5,FALSE)</f>
        <v>#N/A</v>
      </c>
    </row>
    <row r="150" customFormat="1" spans="1:16">
      <c r="A150" s="58"/>
      <c r="B150" s="58"/>
      <c r="C150" s="59"/>
      <c r="D150" s="58"/>
      <c r="E150" s="57"/>
      <c r="F150" s="58"/>
      <c r="G150" s="60"/>
      <c r="H150" s="60"/>
      <c r="I150" s="58"/>
      <c r="J150" s="61" t="e">
        <f>VLOOKUP(D150,商品标准转化表!$B:$H,7,FALSE)</f>
        <v>#N/A</v>
      </c>
      <c r="K150" s="57"/>
      <c r="L150" s="57"/>
      <c r="M150" s="62"/>
      <c r="N150" s="58"/>
      <c r="O150" s="58" t="e">
        <f>VLOOKUP(D150,商品标准转化表!$B:$H,6,FALSE)</f>
        <v>#N/A</v>
      </c>
      <c r="P150" s="58" t="e">
        <f>VLOOKUP(D150,商品标准转化表!$B:$H,5,FALSE)</f>
        <v>#N/A</v>
      </c>
    </row>
    <row r="151" customFormat="1" spans="1:16">
      <c r="A151" s="58"/>
      <c r="B151" s="58"/>
      <c r="C151" s="59"/>
      <c r="D151" s="58"/>
      <c r="E151" s="57"/>
      <c r="F151" s="58"/>
      <c r="G151" s="60"/>
      <c r="H151" s="60"/>
      <c r="I151" s="58"/>
      <c r="J151" s="61" t="e">
        <f>VLOOKUP(D151,商品标准转化表!$B:$H,7,FALSE)</f>
        <v>#N/A</v>
      </c>
      <c r="K151" s="57"/>
      <c r="L151" s="57"/>
      <c r="M151" s="62"/>
      <c r="N151" s="58"/>
      <c r="O151" s="58" t="e">
        <f>VLOOKUP(D151,商品标准转化表!$B:$H,6,FALSE)</f>
        <v>#N/A</v>
      </c>
      <c r="P151" s="58" t="e">
        <f>VLOOKUP(D151,商品标准转化表!$B:$H,5,FALSE)</f>
        <v>#N/A</v>
      </c>
    </row>
    <row r="152" customFormat="1" spans="1:16">
      <c r="A152" s="58"/>
      <c r="B152" s="58"/>
      <c r="C152" s="59"/>
      <c r="D152" s="58"/>
      <c r="E152" s="57"/>
      <c r="F152" s="58"/>
      <c r="G152" s="60"/>
      <c r="H152" s="60"/>
      <c r="I152" s="58"/>
      <c r="J152" s="61" t="e">
        <f>VLOOKUP(D152,商品标准转化表!$B:$H,7,FALSE)</f>
        <v>#N/A</v>
      </c>
      <c r="K152" s="57"/>
      <c r="L152" s="57"/>
      <c r="M152" s="62"/>
      <c r="N152" s="58"/>
      <c r="O152" s="58" t="e">
        <f>VLOOKUP(D152,商品标准转化表!$B:$H,6,FALSE)</f>
        <v>#N/A</v>
      </c>
      <c r="P152" s="58" t="e">
        <f>VLOOKUP(D152,商品标准转化表!$B:$H,5,FALSE)</f>
        <v>#N/A</v>
      </c>
    </row>
    <row r="153" customFormat="1" spans="1:16">
      <c r="A153" s="58"/>
      <c r="B153" s="58"/>
      <c r="C153" s="59"/>
      <c r="D153" s="58"/>
      <c r="E153" s="57"/>
      <c r="F153" s="58"/>
      <c r="G153" s="60"/>
      <c r="H153" s="60"/>
      <c r="I153" s="58"/>
      <c r="J153" s="61" t="e">
        <f>VLOOKUP(D153,商品标准转化表!$B:$H,7,FALSE)</f>
        <v>#N/A</v>
      </c>
      <c r="K153" s="57"/>
      <c r="L153" s="57"/>
      <c r="M153" s="62"/>
      <c r="N153" s="58"/>
      <c r="O153" s="58" t="e">
        <f>VLOOKUP(D153,商品标准转化表!$B:$H,6,FALSE)</f>
        <v>#N/A</v>
      </c>
      <c r="P153" s="58" t="e">
        <f>VLOOKUP(D153,商品标准转化表!$B:$H,5,FALSE)</f>
        <v>#N/A</v>
      </c>
    </row>
    <row r="154" customFormat="1" spans="1:16">
      <c r="A154" s="58"/>
      <c r="B154" s="58"/>
      <c r="C154" s="59"/>
      <c r="D154" s="58"/>
      <c r="E154" s="57"/>
      <c r="F154" s="58"/>
      <c r="G154" s="60"/>
      <c r="H154" s="60"/>
      <c r="I154" s="58"/>
      <c r="J154" s="61" t="e">
        <f>VLOOKUP(D154,商品标准转化表!$B:$H,7,FALSE)</f>
        <v>#N/A</v>
      </c>
      <c r="K154" s="57"/>
      <c r="L154" s="57"/>
      <c r="M154" s="62"/>
      <c r="N154" s="58"/>
      <c r="O154" s="58" t="e">
        <f>VLOOKUP(D154,商品标准转化表!$B:$H,6,FALSE)</f>
        <v>#N/A</v>
      </c>
      <c r="P154" s="58" t="e">
        <f>VLOOKUP(D154,商品标准转化表!$B:$H,5,FALSE)</f>
        <v>#N/A</v>
      </c>
    </row>
    <row r="155" customFormat="1" spans="1:16">
      <c r="A155" s="58"/>
      <c r="B155" s="58"/>
      <c r="C155" s="59"/>
      <c r="D155" s="58"/>
      <c r="E155" s="57"/>
      <c r="F155" s="58"/>
      <c r="G155" s="60"/>
      <c r="H155" s="60"/>
      <c r="I155" s="58"/>
      <c r="J155" s="61" t="e">
        <f>VLOOKUP(D155,商品标准转化表!$B:$H,7,FALSE)</f>
        <v>#N/A</v>
      </c>
      <c r="K155" s="57"/>
      <c r="L155" s="57"/>
      <c r="M155" s="62"/>
      <c r="N155" s="58"/>
      <c r="O155" s="58" t="e">
        <f>VLOOKUP(D155,商品标准转化表!$B:$H,6,FALSE)</f>
        <v>#N/A</v>
      </c>
      <c r="P155" s="58" t="e">
        <f>VLOOKUP(D155,商品标准转化表!$B:$H,5,FALSE)</f>
        <v>#N/A</v>
      </c>
    </row>
    <row r="156" customFormat="1" spans="1:16">
      <c r="A156" s="58"/>
      <c r="B156" s="58"/>
      <c r="C156" s="59"/>
      <c r="D156" s="58"/>
      <c r="E156" s="57"/>
      <c r="F156" s="58"/>
      <c r="G156" s="60"/>
      <c r="H156" s="60"/>
      <c r="I156" s="58"/>
      <c r="J156" s="61" t="e">
        <f>VLOOKUP(D156,商品标准转化表!$B:$H,7,FALSE)</f>
        <v>#N/A</v>
      </c>
      <c r="K156" s="57"/>
      <c r="L156" s="57"/>
      <c r="M156" s="62"/>
      <c r="N156" s="58"/>
      <c r="O156" s="58" t="e">
        <f>VLOOKUP(D156,商品标准转化表!$B:$H,6,FALSE)</f>
        <v>#N/A</v>
      </c>
      <c r="P156" s="58" t="e">
        <f>VLOOKUP(D156,商品标准转化表!$B:$H,5,FALSE)</f>
        <v>#N/A</v>
      </c>
    </row>
    <row r="157" customFormat="1" spans="1:16">
      <c r="A157" s="58"/>
      <c r="B157" s="58"/>
      <c r="C157" s="59"/>
      <c r="D157" s="58"/>
      <c r="E157" s="57"/>
      <c r="F157" s="58"/>
      <c r="G157" s="60"/>
      <c r="H157" s="60"/>
      <c r="I157" s="58"/>
      <c r="J157" s="61" t="e">
        <f>VLOOKUP(D157,商品标准转化表!$B:$H,7,FALSE)</f>
        <v>#N/A</v>
      </c>
      <c r="K157" s="57"/>
      <c r="L157" s="57"/>
      <c r="M157" s="62"/>
      <c r="N157" s="58"/>
      <c r="O157" s="58" t="e">
        <f>VLOOKUP(D157,商品标准转化表!$B:$H,6,FALSE)</f>
        <v>#N/A</v>
      </c>
      <c r="P157" s="58" t="e">
        <f>VLOOKUP(D157,商品标准转化表!$B:$H,5,FALSE)</f>
        <v>#N/A</v>
      </c>
    </row>
    <row r="158" customFormat="1" spans="1:16">
      <c r="A158" s="58"/>
      <c r="B158" s="58"/>
      <c r="C158" s="59"/>
      <c r="D158" s="58"/>
      <c r="E158" s="57"/>
      <c r="F158" s="58"/>
      <c r="G158" s="60"/>
      <c r="H158" s="60"/>
      <c r="I158" s="58"/>
      <c r="J158" s="61" t="e">
        <f>VLOOKUP(D158,商品标准转化表!$B:$H,7,FALSE)</f>
        <v>#N/A</v>
      </c>
      <c r="K158" s="57"/>
      <c r="L158" s="57"/>
      <c r="M158" s="62"/>
      <c r="N158" s="58"/>
      <c r="O158" s="58" t="e">
        <f>VLOOKUP(D158,商品标准转化表!$B:$H,6,FALSE)</f>
        <v>#N/A</v>
      </c>
      <c r="P158" s="58" t="e">
        <f>VLOOKUP(D158,商品标准转化表!$B:$H,5,FALSE)</f>
        <v>#N/A</v>
      </c>
    </row>
    <row r="159" customFormat="1" spans="1:16">
      <c r="A159" s="58"/>
      <c r="B159" s="58"/>
      <c r="C159" s="59"/>
      <c r="D159" s="58"/>
      <c r="E159" s="57"/>
      <c r="F159" s="58"/>
      <c r="G159" s="60"/>
      <c r="H159" s="60"/>
      <c r="I159" s="58"/>
      <c r="J159" s="61" t="e">
        <f>VLOOKUP(D159,商品标准转化表!$B:$H,7,FALSE)</f>
        <v>#N/A</v>
      </c>
      <c r="K159" s="57"/>
      <c r="L159" s="57"/>
      <c r="M159" s="62"/>
      <c r="N159" s="58"/>
      <c r="O159" s="58" t="e">
        <f>VLOOKUP(D159,商品标准转化表!$B:$H,6,FALSE)</f>
        <v>#N/A</v>
      </c>
      <c r="P159" s="58" t="e">
        <f>VLOOKUP(D159,商品标准转化表!$B:$H,5,FALSE)</f>
        <v>#N/A</v>
      </c>
    </row>
    <row r="160" customFormat="1" spans="1:16">
      <c r="A160" s="58"/>
      <c r="B160" s="58"/>
      <c r="C160" s="59"/>
      <c r="D160" s="58"/>
      <c r="E160" s="57"/>
      <c r="F160" s="58"/>
      <c r="G160" s="60"/>
      <c r="H160" s="60"/>
      <c r="I160" s="58"/>
      <c r="J160" s="61" t="e">
        <f>VLOOKUP(D160,商品标准转化表!$B:$H,7,FALSE)</f>
        <v>#N/A</v>
      </c>
      <c r="K160" s="57"/>
      <c r="L160" s="57"/>
      <c r="M160" s="62"/>
      <c r="N160" s="58"/>
      <c r="O160" s="58" t="e">
        <f>VLOOKUP(D160,商品标准转化表!$B:$H,6,FALSE)</f>
        <v>#N/A</v>
      </c>
      <c r="P160" s="58" t="e">
        <f>VLOOKUP(D160,商品标准转化表!$B:$H,5,FALSE)</f>
        <v>#N/A</v>
      </c>
    </row>
    <row r="161" customFormat="1" spans="1:16">
      <c r="A161" s="58"/>
      <c r="B161" s="58"/>
      <c r="C161" s="59"/>
      <c r="D161" s="58"/>
      <c r="E161" s="57"/>
      <c r="F161" s="58"/>
      <c r="G161" s="60"/>
      <c r="H161" s="60"/>
      <c r="I161" s="58"/>
      <c r="J161" s="61" t="e">
        <f>VLOOKUP(D161,商品标准转化表!$B:$H,7,FALSE)</f>
        <v>#N/A</v>
      </c>
      <c r="K161" s="57"/>
      <c r="L161" s="57"/>
      <c r="M161" s="62"/>
      <c r="N161" s="58"/>
      <c r="O161" s="58" t="e">
        <f>VLOOKUP(D161,商品标准转化表!$B:$H,6,FALSE)</f>
        <v>#N/A</v>
      </c>
      <c r="P161" s="58" t="e">
        <f>VLOOKUP(D161,商品标准转化表!$B:$H,5,FALSE)</f>
        <v>#N/A</v>
      </c>
    </row>
    <row r="162" customFormat="1" spans="1:16">
      <c r="A162" s="58"/>
      <c r="B162" s="58"/>
      <c r="C162" s="59"/>
      <c r="D162" s="58"/>
      <c r="E162" s="57"/>
      <c r="F162" s="58"/>
      <c r="G162" s="60"/>
      <c r="H162" s="60"/>
      <c r="I162" s="58"/>
      <c r="J162" s="61" t="e">
        <f>VLOOKUP(D162,商品标准转化表!$B:$H,7,FALSE)</f>
        <v>#N/A</v>
      </c>
      <c r="K162" s="57"/>
      <c r="L162" s="57"/>
      <c r="M162" s="62"/>
      <c r="N162" s="58"/>
      <c r="O162" s="58" t="e">
        <f>VLOOKUP(D162,商品标准转化表!$B:$H,6,FALSE)</f>
        <v>#N/A</v>
      </c>
      <c r="P162" s="58" t="e">
        <f>VLOOKUP(D162,商品标准转化表!$B:$H,5,FALSE)</f>
        <v>#N/A</v>
      </c>
    </row>
    <row r="163" customFormat="1" spans="1:16">
      <c r="A163" s="58"/>
      <c r="B163" s="58"/>
      <c r="C163" s="59"/>
      <c r="D163" s="58"/>
      <c r="E163" s="57"/>
      <c r="F163" s="58"/>
      <c r="G163" s="60"/>
      <c r="H163" s="60"/>
      <c r="I163" s="58"/>
      <c r="J163" s="61" t="e">
        <f>VLOOKUP(D163,商品标准转化表!$B:$H,7,FALSE)</f>
        <v>#N/A</v>
      </c>
      <c r="K163" s="57"/>
      <c r="L163" s="57"/>
      <c r="M163" s="62"/>
      <c r="N163" s="58"/>
      <c r="O163" s="58" t="e">
        <f>VLOOKUP(D163,商品标准转化表!$B:$H,6,FALSE)</f>
        <v>#N/A</v>
      </c>
      <c r="P163" s="58" t="e">
        <f>VLOOKUP(D163,商品标准转化表!$B:$H,5,FALSE)</f>
        <v>#N/A</v>
      </c>
    </row>
    <row r="164" customFormat="1" spans="1:16">
      <c r="A164" s="58"/>
      <c r="B164" s="58"/>
      <c r="C164" s="59"/>
      <c r="D164" s="58"/>
      <c r="E164" s="57"/>
      <c r="F164" s="58"/>
      <c r="G164" s="60"/>
      <c r="H164" s="60"/>
      <c r="I164" s="58"/>
      <c r="J164" s="61" t="e">
        <f>VLOOKUP(D164,商品标准转化表!$B:$H,7,FALSE)</f>
        <v>#N/A</v>
      </c>
      <c r="K164" s="57"/>
      <c r="L164" s="57"/>
      <c r="M164" s="62"/>
      <c r="N164" s="58"/>
      <c r="O164" s="58" t="e">
        <f>VLOOKUP(D164,商品标准转化表!$B:$H,6,FALSE)</f>
        <v>#N/A</v>
      </c>
      <c r="P164" s="58" t="e">
        <f>VLOOKUP(D164,商品标准转化表!$B:$H,5,FALSE)</f>
        <v>#N/A</v>
      </c>
    </row>
    <row r="165" customFormat="1" spans="1:16">
      <c r="A165" s="58"/>
      <c r="B165" s="58"/>
      <c r="C165" s="59"/>
      <c r="D165" s="58"/>
      <c r="E165" s="57"/>
      <c r="F165" s="58"/>
      <c r="G165" s="60"/>
      <c r="H165" s="60"/>
      <c r="I165" s="58"/>
      <c r="J165" s="61" t="e">
        <f>VLOOKUP(D165,商品标准转化表!$B:$H,7,FALSE)</f>
        <v>#N/A</v>
      </c>
      <c r="K165" s="57"/>
      <c r="L165" s="57"/>
      <c r="M165" s="62"/>
      <c r="N165" s="58"/>
      <c r="O165" s="58" t="e">
        <f>VLOOKUP(D165,商品标准转化表!$B:$H,6,FALSE)</f>
        <v>#N/A</v>
      </c>
      <c r="P165" s="58" t="e">
        <f>VLOOKUP(D165,商品标准转化表!$B:$H,5,FALSE)</f>
        <v>#N/A</v>
      </c>
    </row>
    <row r="166" customFormat="1" spans="1:16">
      <c r="A166" s="58"/>
      <c r="B166" s="58"/>
      <c r="C166" s="59"/>
      <c r="D166" s="58"/>
      <c r="E166" s="57"/>
      <c r="F166" s="58"/>
      <c r="G166" s="60"/>
      <c r="H166" s="60"/>
      <c r="I166" s="58"/>
      <c r="J166" s="61" t="e">
        <f>VLOOKUP(D166,商品标准转化表!$B:$H,7,FALSE)</f>
        <v>#N/A</v>
      </c>
      <c r="K166" s="57"/>
      <c r="L166" s="57"/>
      <c r="M166" s="62"/>
      <c r="N166" s="58"/>
      <c r="O166" s="58" t="e">
        <f>VLOOKUP(D166,商品标准转化表!$B:$H,6,FALSE)</f>
        <v>#N/A</v>
      </c>
      <c r="P166" s="58" t="e">
        <f>VLOOKUP(D166,商品标准转化表!$B:$H,5,FALSE)</f>
        <v>#N/A</v>
      </c>
    </row>
    <row r="167" customFormat="1" spans="1:16">
      <c r="A167" s="58"/>
      <c r="B167" s="58"/>
      <c r="C167" s="59"/>
      <c r="D167" s="58"/>
      <c r="E167" s="57"/>
      <c r="F167" s="58"/>
      <c r="G167" s="60"/>
      <c r="H167" s="60"/>
      <c r="I167" s="58"/>
      <c r="J167" s="61" t="e">
        <f>VLOOKUP(D167,商品标准转化表!$B:$H,7,FALSE)</f>
        <v>#N/A</v>
      </c>
      <c r="K167" s="57"/>
      <c r="L167" s="57"/>
      <c r="M167" s="62"/>
      <c r="N167" s="58"/>
      <c r="O167" s="58" t="e">
        <f>VLOOKUP(D167,商品标准转化表!$B:$H,6,FALSE)</f>
        <v>#N/A</v>
      </c>
      <c r="P167" s="58" t="e">
        <f>VLOOKUP(D167,商品标准转化表!$B:$H,5,FALSE)</f>
        <v>#N/A</v>
      </c>
    </row>
    <row r="168" customFormat="1" spans="1:16">
      <c r="A168" s="58"/>
      <c r="B168" s="58"/>
      <c r="C168" s="59"/>
      <c r="D168" s="58"/>
      <c r="E168" s="57"/>
      <c r="F168" s="58"/>
      <c r="G168" s="60"/>
      <c r="H168" s="60"/>
      <c r="I168" s="58"/>
      <c r="J168" s="61" t="e">
        <f>VLOOKUP(D168,商品标准转化表!$B:$H,7,FALSE)</f>
        <v>#N/A</v>
      </c>
      <c r="K168" s="57"/>
      <c r="L168" s="57"/>
      <c r="M168" s="62"/>
      <c r="N168" s="58"/>
      <c r="O168" s="58" t="e">
        <f>VLOOKUP(D168,商品标准转化表!$B:$H,6,FALSE)</f>
        <v>#N/A</v>
      </c>
      <c r="P168" s="58" t="e">
        <f>VLOOKUP(D168,商品标准转化表!$B:$H,5,FALSE)</f>
        <v>#N/A</v>
      </c>
    </row>
    <row r="169" customFormat="1" spans="1:16">
      <c r="A169" s="58"/>
      <c r="B169" s="58"/>
      <c r="C169" s="59"/>
      <c r="D169" s="58"/>
      <c r="E169" s="57"/>
      <c r="F169" s="58"/>
      <c r="G169" s="60"/>
      <c r="H169" s="60"/>
      <c r="I169" s="58"/>
      <c r="J169" s="61" t="e">
        <f>VLOOKUP(D169,商品标准转化表!$B:$H,7,FALSE)</f>
        <v>#N/A</v>
      </c>
      <c r="K169" s="57"/>
      <c r="L169" s="57"/>
      <c r="M169" s="62"/>
      <c r="N169" s="58"/>
      <c r="O169" s="58" t="e">
        <f>VLOOKUP(D169,商品标准转化表!$B:$H,6,FALSE)</f>
        <v>#N/A</v>
      </c>
      <c r="P169" s="58" t="e">
        <f>VLOOKUP(D169,商品标准转化表!$B:$H,5,FALSE)</f>
        <v>#N/A</v>
      </c>
    </row>
    <row r="170" customFormat="1" spans="1:16">
      <c r="A170" s="58"/>
      <c r="B170" s="58"/>
      <c r="C170" s="59"/>
      <c r="D170" s="58"/>
      <c r="E170" s="57"/>
      <c r="F170" s="58"/>
      <c r="G170" s="60"/>
      <c r="H170" s="60"/>
      <c r="I170" s="58"/>
      <c r="J170" s="61" t="e">
        <f>VLOOKUP(D170,商品标准转化表!$B:$H,7,FALSE)</f>
        <v>#N/A</v>
      </c>
      <c r="K170" s="57"/>
      <c r="L170" s="57"/>
      <c r="M170" s="62"/>
      <c r="N170" s="58"/>
      <c r="O170" s="58" t="e">
        <f>VLOOKUP(D170,商品标准转化表!$B:$H,6,FALSE)</f>
        <v>#N/A</v>
      </c>
      <c r="P170" s="58" t="e">
        <f>VLOOKUP(D170,商品标准转化表!$B:$H,5,FALSE)</f>
        <v>#N/A</v>
      </c>
    </row>
    <row r="171" customFormat="1" spans="1:16">
      <c r="A171" s="58"/>
      <c r="B171" s="58"/>
      <c r="C171" s="59"/>
      <c r="D171" s="58"/>
      <c r="E171" s="57"/>
      <c r="F171" s="58"/>
      <c r="G171" s="60"/>
      <c r="H171" s="60"/>
      <c r="I171" s="58"/>
      <c r="J171" s="61" t="e">
        <f>VLOOKUP(D171,商品标准转化表!$B:$H,7,FALSE)</f>
        <v>#N/A</v>
      </c>
      <c r="K171" s="57"/>
      <c r="L171" s="57"/>
      <c r="M171" s="62"/>
      <c r="N171" s="58"/>
      <c r="O171" s="58" t="e">
        <f>VLOOKUP(D171,商品标准转化表!$B:$H,6,FALSE)</f>
        <v>#N/A</v>
      </c>
      <c r="P171" s="58" t="e">
        <f>VLOOKUP(D171,商品标准转化表!$B:$H,5,FALSE)</f>
        <v>#N/A</v>
      </c>
    </row>
    <row r="172" customFormat="1" spans="1:16">
      <c r="A172" s="58"/>
      <c r="B172" s="58"/>
      <c r="C172" s="59"/>
      <c r="D172" s="58"/>
      <c r="E172" s="57"/>
      <c r="F172" s="58"/>
      <c r="G172" s="60"/>
      <c r="H172" s="60"/>
      <c r="I172" s="58"/>
      <c r="J172" s="61" t="e">
        <f>VLOOKUP(D172,商品标准转化表!$B:$H,7,FALSE)</f>
        <v>#N/A</v>
      </c>
      <c r="K172" s="57"/>
      <c r="L172" s="57"/>
      <c r="M172" s="62"/>
      <c r="N172" s="58"/>
      <c r="O172" s="58" t="e">
        <f>VLOOKUP(D172,商品标准转化表!$B:$H,6,FALSE)</f>
        <v>#N/A</v>
      </c>
      <c r="P172" s="58" t="e">
        <f>VLOOKUP(D172,商品标准转化表!$B:$H,5,FALSE)</f>
        <v>#N/A</v>
      </c>
    </row>
    <row r="173" customFormat="1" spans="1:16">
      <c r="A173" s="58"/>
      <c r="B173" s="58"/>
      <c r="C173" s="59"/>
      <c r="D173" s="58"/>
      <c r="E173" s="57"/>
      <c r="F173" s="58"/>
      <c r="G173" s="60"/>
      <c r="H173" s="60"/>
      <c r="I173" s="58"/>
      <c r="J173" s="61" t="e">
        <f>VLOOKUP(D173,商品标准转化表!$B:$H,7,FALSE)</f>
        <v>#N/A</v>
      </c>
      <c r="K173" s="57"/>
      <c r="L173" s="57"/>
      <c r="M173" s="62"/>
      <c r="N173" s="58"/>
      <c r="O173" s="58" t="e">
        <f>VLOOKUP(D173,商品标准转化表!$B:$H,6,FALSE)</f>
        <v>#N/A</v>
      </c>
      <c r="P173" s="58" t="e">
        <f>VLOOKUP(D173,商品标准转化表!$B:$H,5,FALSE)</f>
        <v>#N/A</v>
      </c>
    </row>
    <row r="174" customFormat="1" spans="1:16">
      <c r="A174" s="58"/>
      <c r="B174" s="58"/>
      <c r="C174" s="59"/>
      <c r="D174" s="58"/>
      <c r="E174" s="57"/>
      <c r="F174" s="58"/>
      <c r="G174" s="60"/>
      <c r="H174" s="60"/>
      <c r="I174" s="58"/>
      <c r="J174" s="61" t="e">
        <f>VLOOKUP(D174,商品标准转化表!$B:$H,7,FALSE)</f>
        <v>#N/A</v>
      </c>
      <c r="K174" s="57"/>
      <c r="L174" s="57"/>
      <c r="M174" s="62"/>
      <c r="N174" s="58"/>
      <c r="O174" s="58" t="e">
        <f>VLOOKUP(D174,商品标准转化表!$B:$H,6,FALSE)</f>
        <v>#N/A</v>
      </c>
      <c r="P174" s="58" t="e">
        <f>VLOOKUP(D174,商品标准转化表!$B:$H,5,FALSE)</f>
        <v>#N/A</v>
      </c>
    </row>
    <row r="175" customFormat="1" spans="1:16">
      <c r="A175" s="58"/>
      <c r="B175" s="58"/>
      <c r="C175" s="59"/>
      <c r="D175" s="58"/>
      <c r="E175" s="57"/>
      <c r="F175" s="58"/>
      <c r="G175" s="60"/>
      <c r="H175" s="60"/>
      <c r="I175" s="58"/>
      <c r="J175" s="61" t="e">
        <f>VLOOKUP(D175,商品标准转化表!$B:$H,7,FALSE)</f>
        <v>#N/A</v>
      </c>
      <c r="K175" s="57"/>
      <c r="L175" s="57"/>
      <c r="M175" s="62"/>
      <c r="N175" s="58"/>
      <c r="O175" s="58" t="e">
        <f>VLOOKUP(D175,商品标准转化表!$B:$H,6,FALSE)</f>
        <v>#N/A</v>
      </c>
      <c r="P175" s="58" t="e">
        <f>VLOOKUP(D175,商品标准转化表!$B:$H,5,FALSE)</f>
        <v>#N/A</v>
      </c>
    </row>
    <row r="176" customFormat="1" spans="1:16">
      <c r="A176" s="58"/>
      <c r="B176" s="58"/>
      <c r="C176" s="59"/>
      <c r="D176" s="58"/>
      <c r="E176" s="57"/>
      <c r="F176" s="58"/>
      <c r="G176" s="60"/>
      <c r="H176" s="60"/>
      <c r="I176" s="58"/>
      <c r="J176" s="61" t="e">
        <f>VLOOKUP(D176,商品标准转化表!$B:$H,7,FALSE)</f>
        <v>#N/A</v>
      </c>
      <c r="K176" s="57"/>
      <c r="L176" s="57"/>
      <c r="M176" s="62"/>
      <c r="N176" s="58"/>
      <c r="O176" s="58" t="e">
        <f>VLOOKUP(D176,商品标准转化表!$B:$H,6,FALSE)</f>
        <v>#N/A</v>
      </c>
      <c r="P176" s="58" t="e">
        <f>VLOOKUP(D176,商品标准转化表!$B:$H,5,FALSE)</f>
        <v>#N/A</v>
      </c>
    </row>
    <row r="177" customFormat="1" spans="1:16">
      <c r="A177" s="58"/>
      <c r="B177" s="58"/>
      <c r="C177" s="59"/>
      <c r="D177" s="58"/>
      <c r="E177" s="57"/>
      <c r="F177" s="58"/>
      <c r="G177" s="60"/>
      <c r="H177" s="60"/>
      <c r="I177" s="58"/>
      <c r="J177" s="61" t="e">
        <f>VLOOKUP(D177,商品标准转化表!$B:$H,7,FALSE)</f>
        <v>#N/A</v>
      </c>
      <c r="K177" s="57"/>
      <c r="L177" s="57"/>
      <c r="M177" s="62"/>
      <c r="N177" s="58"/>
      <c r="O177" s="58" t="e">
        <f>VLOOKUP(D177,商品标准转化表!$B:$H,6,FALSE)</f>
        <v>#N/A</v>
      </c>
      <c r="P177" s="58" t="e">
        <f>VLOOKUP(D177,商品标准转化表!$B:$H,5,FALSE)</f>
        <v>#N/A</v>
      </c>
    </row>
    <row r="178" customFormat="1" spans="1:16">
      <c r="A178" s="58"/>
      <c r="B178" s="58"/>
      <c r="C178" s="59"/>
      <c r="D178" s="58"/>
      <c r="E178" s="57"/>
      <c r="F178" s="58"/>
      <c r="G178" s="60"/>
      <c r="H178" s="60"/>
      <c r="I178" s="58"/>
      <c r="J178" s="61" t="e">
        <f>VLOOKUP(D178,商品标准转化表!$B:$H,7,FALSE)</f>
        <v>#N/A</v>
      </c>
      <c r="K178" s="57"/>
      <c r="L178" s="57"/>
      <c r="M178" s="62"/>
      <c r="N178" s="58"/>
      <c r="O178" s="58" t="e">
        <f>VLOOKUP(D178,商品标准转化表!$B:$H,6,FALSE)</f>
        <v>#N/A</v>
      </c>
      <c r="P178" s="58" t="e">
        <f>VLOOKUP(D178,商品标准转化表!$B:$H,5,FALSE)</f>
        <v>#N/A</v>
      </c>
    </row>
    <row r="179" customFormat="1" spans="1:16">
      <c r="A179" s="58"/>
      <c r="B179" s="58"/>
      <c r="C179" s="59"/>
      <c r="D179" s="58"/>
      <c r="E179" s="57"/>
      <c r="F179" s="58"/>
      <c r="G179" s="60"/>
      <c r="H179" s="60"/>
      <c r="I179" s="58"/>
      <c r="J179" s="61" t="e">
        <f>VLOOKUP(D179,商品标准转化表!$B:$H,7,FALSE)</f>
        <v>#N/A</v>
      </c>
      <c r="K179" s="57"/>
      <c r="L179" s="57"/>
      <c r="M179" s="62"/>
      <c r="N179" s="58"/>
      <c r="O179" s="58" t="e">
        <f>VLOOKUP(D179,商品标准转化表!$B:$H,6,FALSE)</f>
        <v>#N/A</v>
      </c>
      <c r="P179" s="58" t="e">
        <f>VLOOKUP(D179,商品标准转化表!$B:$H,5,FALSE)</f>
        <v>#N/A</v>
      </c>
    </row>
    <row r="180" customFormat="1" spans="1:16">
      <c r="A180" s="58"/>
      <c r="B180" s="58"/>
      <c r="C180" s="59"/>
      <c r="D180" s="58"/>
      <c r="E180" s="57"/>
      <c r="F180" s="58"/>
      <c r="G180" s="60"/>
      <c r="H180" s="60"/>
      <c r="I180" s="58"/>
      <c r="J180" s="61" t="e">
        <f>VLOOKUP(D180,商品标准转化表!$B:$H,7,FALSE)</f>
        <v>#N/A</v>
      </c>
      <c r="K180" s="57"/>
      <c r="L180" s="57"/>
      <c r="M180" s="62"/>
      <c r="N180" s="58"/>
      <c r="O180" s="58" t="e">
        <f>VLOOKUP(D180,商品标准转化表!$B:$H,6,FALSE)</f>
        <v>#N/A</v>
      </c>
      <c r="P180" s="58" t="e">
        <f>VLOOKUP(D180,商品标准转化表!$B:$H,5,FALSE)</f>
        <v>#N/A</v>
      </c>
    </row>
    <row r="181" customFormat="1" spans="1:16">
      <c r="A181" s="58"/>
      <c r="B181" s="58"/>
      <c r="C181" s="59"/>
      <c r="D181" s="58"/>
      <c r="E181" s="57"/>
      <c r="F181" s="58"/>
      <c r="G181" s="60"/>
      <c r="H181" s="60"/>
      <c r="I181" s="58"/>
      <c r="J181" s="61" t="e">
        <f>VLOOKUP(D181,商品标准转化表!$B:$H,7,FALSE)</f>
        <v>#N/A</v>
      </c>
      <c r="K181" s="57"/>
      <c r="L181" s="57"/>
      <c r="M181" s="62"/>
      <c r="N181" s="58"/>
      <c r="O181" s="58" t="e">
        <f>VLOOKUP(D181,商品标准转化表!$B:$H,6,FALSE)</f>
        <v>#N/A</v>
      </c>
      <c r="P181" s="58" t="e">
        <f>VLOOKUP(D181,商品标准转化表!$B:$H,5,FALSE)</f>
        <v>#N/A</v>
      </c>
    </row>
    <row r="182" customFormat="1" spans="1:16">
      <c r="A182" s="58"/>
      <c r="B182" s="58"/>
      <c r="C182" s="59"/>
      <c r="D182" s="58"/>
      <c r="E182" s="57"/>
      <c r="F182" s="58"/>
      <c r="G182" s="60"/>
      <c r="H182" s="60"/>
      <c r="I182" s="58"/>
      <c r="J182" s="61" t="e">
        <f>VLOOKUP(D182,商品标准转化表!$B:$H,7,FALSE)</f>
        <v>#N/A</v>
      </c>
      <c r="K182" s="57"/>
      <c r="L182" s="57"/>
      <c r="M182" s="62"/>
      <c r="N182" s="58"/>
      <c r="O182" s="58" t="e">
        <f>VLOOKUP(D182,商品标准转化表!$B:$H,6,FALSE)</f>
        <v>#N/A</v>
      </c>
      <c r="P182" s="58" t="e">
        <f>VLOOKUP(D182,商品标准转化表!$B:$H,5,FALSE)</f>
        <v>#N/A</v>
      </c>
    </row>
    <row r="183" customFormat="1" spans="1:16">
      <c r="A183" s="58"/>
      <c r="B183" s="58"/>
      <c r="C183" s="59"/>
      <c r="D183" s="58"/>
      <c r="E183" s="57"/>
      <c r="F183" s="58"/>
      <c r="G183" s="60"/>
      <c r="H183" s="60"/>
      <c r="I183" s="58"/>
      <c r="J183" s="61" t="e">
        <f>VLOOKUP(D183,商品标准转化表!$B:$H,7,FALSE)</f>
        <v>#N/A</v>
      </c>
      <c r="K183" s="57"/>
      <c r="L183" s="57"/>
      <c r="M183" s="62"/>
      <c r="N183" s="58"/>
      <c r="O183" s="58" t="e">
        <f>VLOOKUP(D183,商品标准转化表!$B:$H,6,FALSE)</f>
        <v>#N/A</v>
      </c>
      <c r="P183" s="58" t="e">
        <f>VLOOKUP(D183,商品标准转化表!$B:$H,5,FALSE)</f>
        <v>#N/A</v>
      </c>
    </row>
    <row r="184" customFormat="1" spans="1:16">
      <c r="A184" s="58"/>
      <c r="B184" s="58"/>
      <c r="C184" s="59"/>
      <c r="D184" s="58"/>
      <c r="E184" s="57"/>
      <c r="F184" s="58"/>
      <c r="G184" s="60"/>
      <c r="H184" s="60"/>
      <c r="I184" s="58"/>
      <c r="J184" s="61" t="e">
        <f>VLOOKUP(D184,商品标准转化表!$B:$H,7,FALSE)</f>
        <v>#N/A</v>
      </c>
      <c r="K184" s="57"/>
      <c r="L184" s="57"/>
      <c r="M184" s="62"/>
      <c r="N184" s="58"/>
      <c r="O184" s="58" t="e">
        <f>VLOOKUP(D184,商品标准转化表!$B:$H,6,FALSE)</f>
        <v>#N/A</v>
      </c>
      <c r="P184" s="58" t="e">
        <f>VLOOKUP(D184,商品标准转化表!$B:$H,5,FALSE)</f>
        <v>#N/A</v>
      </c>
    </row>
    <row r="185" customFormat="1" spans="1:16">
      <c r="A185" s="58"/>
      <c r="B185" s="58"/>
      <c r="C185" s="59"/>
      <c r="D185" s="58"/>
      <c r="E185" s="57"/>
      <c r="F185" s="58"/>
      <c r="G185" s="60"/>
      <c r="H185" s="60"/>
      <c r="I185" s="58"/>
      <c r="J185" s="61" t="e">
        <f>VLOOKUP(D185,商品标准转化表!$B:$H,7,FALSE)</f>
        <v>#N/A</v>
      </c>
      <c r="K185" s="57"/>
      <c r="L185" s="57"/>
      <c r="M185" s="62"/>
      <c r="N185" s="58"/>
      <c r="O185" s="58" t="e">
        <f>VLOOKUP(D185,商品标准转化表!$B:$H,6,FALSE)</f>
        <v>#N/A</v>
      </c>
      <c r="P185" s="58" t="e">
        <f>VLOOKUP(D185,商品标准转化表!$B:$H,5,FALSE)</f>
        <v>#N/A</v>
      </c>
    </row>
    <row r="186" customFormat="1" spans="1:16">
      <c r="A186" s="58"/>
      <c r="B186" s="58"/>
      <c r="C186" s="59"/>
      <c r="D186" s="58"/>
      <c r="E186" s="57"/>
      <c r="F186" s="58"/>
      <c r="G186" s="60"/>
      <c r="H186" s="60"/>
      <c r="I186" s="58"/>
      <c r="J186" s="61" t="e">
        <f>VLOOKUP(D186,商品标准转化表!$B:$H,7,FALSE)</f>
        <v>#N/A</v>
      </c>
      <c r="K186" s="57"/>
      <c r="L186" s="57"/>
      <c r="M186" s="62"/>
      <c r="N186" s="58"/>
      <c r="O186" s="58" t="e">
        <f>VLOOKUP(D186,商品标准转化表!$B:$H,6,FALSE)</f>
        <v>#N/A</v>
      </c>
      <c r="P186" s="58" t="e">
        <f>VLOOKUP(D186,商品标准转化表!$B:$H,5,FALSE)</f>
        <v>#N/A</v>
      </c>
    </row>
    <row r="187" customFormat="1" spans="1:16">
      <c r="A187" s="58"/>
      <c r="B187" s="58"/>
      <c r="C187" s="59"/>
      <c r="D187" s="58"/>
      <c r="E187" s="57"/>
      <c r="F187" s="58"/>
      <c r="G187" s="60"/>
      <c r="H187" s="60"/>
      <c r="I187" s="58"/>
      <c r="J187" s="61" t="e">
        <f>VLOOKUP(D187,商品标准转化表!$B:$H,7,FALSE)</f>
        <v>#N/A</v>
      </c>
      <c r="K187" s="57"/>
      <c r="L187" s="57"/>
      <c r="M187" s="62"/>
      <c r="N187" s="58"/>
      <c r="O187" s="58" t="e">
        <f>VLOOKUP(D187,商品标准转化表!$B:$H,6,FALSE)</f>
        <v>#N/A</v>
      </c>
      <c r="P187" s="58" t="e">
        <f>VLOOKUP(D187,商品标准转化表!$B:$H,5,FALSE)</f>
        <v>#N/A</v>
      </c>
    </row>
    <row r="188" customFormat="1" spans="1:16">
      <c r="A188" s="58"/>
      <c r="B188" s="58"/>
      <c r="C188" s="59"/>
      <c r="D188" s="58"/>
      <c r="E188" s="57"/>
      <c r="F188" s="58"/>
      <c r="G188" s="60"/>
      <c r="H188" s="60"/>
      <c r="I188" s="58"/>
      <c r="J188" s="61" t="e">
        <f>VLOOKUP(D188,商品标准转化表!$B:$H,7,FALSE)</f>
        <v>#N/A</v>
      </c>
      <c r="K188" s="57"/>
      <c r="L188" s="57"/>
      <c r="M188" s="62"/>
      <c r="N188" s="58"/>
      <c r="O188" s="58" t="e">
        <f>VLOOKUP(D188,商品标准转化表!$B:$H,6,FALSE)</f>
        <v>#N/A</v>
      </c>
      <c r="P188" s="58" t="e">
        <f>VLOOKUP(D188,商品标准转化表!$B:$H,5,FALSE)</f>
        <v>#N/A</v>
      </c>
    </row>
    <row r="189" customFormat="1" spans="1:16">
      <c r="A189" s="58"/>
      <c r="B189" s="58"/>
      <c r="C189" s="59"/>
      <c r="D189" s="58"/>
      <c r="E189" s="57"/>
      <c r="F189" s="58"/>
      <c r="G189" s="60"/>
      <c r="H189" s="60"/>
      <c r="I189" s="58"/>
      <c r="J189" s="61" t="e">
        <f>VLOOKUP(D189,商品标准转化表!$B:$H,7,FALSE)</f>
        <v>#N/A</v>
      </c>
      <c r="K189" s="57"/>
      <c r="L189" s="57"/>
      <c r="M189" s="62"/>
      <c r="N189" s="58"/>
      <c r="O189" s="58" t="e">
        <f>VLOOKUP(D189,商品标准转化表!$B:$H,6,FALSE)</f>
        <v>#N/A</v>
      </c>
      <c r="P189" s="58" t="e">
        <f>VLOOKUP(D189,商品标准转化表!$B:$H,5,FALSE)</f>
        <v>#N/A</v>
      </c>
    </row>
    <row r="190" customFormat="1" spans="1:16">
      <c r="A190" s="58"/>
      <c r="B190" s="58"/>
      <c r="C190" s="59"/>
      <c r="D190" s="58"/>
      <c r="E190" s="57"/>
      <c r="F190" s="58"/>
      <c r="G190" s="60"/>
      <c r="H190" s="60"/>
      <c r="I190" s="58"/>
      <c r="J190" s="61" t="e">
        <f>VLOOKUP(D190,商品标准转化表!$B:$H,7,FALSE)</f>
        <v>#N/A</v>
      </c>
      <c r="K190" s="57"/>
      <c r="L190" s="57"/>
      <c r="M190" s="62"/>
      <c r="N190" s="58"/>
      <c r="O190" s="58" t="e">
        <f>VLOOKUP(D190,商品标准转化表!$B:$H,6,FALSE)</f>
        <v>#N/A</v>
      </c>
      <c r="P190" s="58" t="e">
        <f>VLOOKUP(D190,商品标准转化表!$B:$H,5,FALSE)</f>
        <v>#N/A</v>
      </c>
    </row>
    <row r="191" customFormat="1" spans="1:16">
      <c r="A191" s="58"/>
      <c r="B191" s="58"/>
      <c r="C191" s="59"/>
      <c r="D191" s="58"/>
      <c r="E191" s="57"/>
      <c r="F191" s="58"/>
      <c r="G191" s="60"/>
      <c r="H191" s="60"/>
      <c r="I191" s="58"/>
      <c r="J191" s="61" t="e">
        <f>VLOOKUP(D191,商品标准转化表!$B:$H,7,FALSE)</f>
        <v>#N/A</v>
      </c>
      <c r="K191" s="57"/>
      <c r="L191" s="57"/>
      <c r="M191" s="62"/>
      <c r="N191" s="58"/>
      <c r="O191" s="58" t="e">
        <f>VLOOKUP(D191,商品标准转化表!$B:$H,6,FALSE)</f>
        <v>#N/A</v>
      </c>
      <c r="P191" s="58" t="e">
        <f>VLOOKUP(D191,商品标准转化表!$B:$H,5,FALSE)</f>
        <v>#N/A</v>
      </c>
    </row>
    <row r="192" customFormat="1" spans="1:16">
      <c r="A192" s="58"/>
      <c r="B192" s="58"/>
      <c r="C192" s="59"/>
      <c r="D192" s="58"/>
      <c r="E192" s="57"/>
      <c r="F192" s="58"/>
      <c r="G192" s="60"/>
      <c r="H192" s="60"/>
      <c r="I192" s="58"/>
      <c r="J192" s="61" t="e">
        <f>VLOOKUP(D192,商品标准转化表!$B:$H,7,FALSE)</f>
        <v>#N/A</v>
      </c>
      <c r="K192" s="57"/>
      <c r="L192" s="57"/>
      <c r="M192" s="62"/>
      <c r="N192" s="58"/>
      <c r="O192" s="58" t="e">
        <f>VLOOKUP(D192,商品标准转化表!$B:$H,6,FALSE)</f>
        <v>#N/A</v>
      </c>
      <c r="P192" s="58" t="e">
        <f>VLOOKUP(D192,商品标准转化表!$B:$H,5,FALSE)</f>
        <v>#N/A</v>
      </c>
    </row>
    <row r="193" customFormat="1" spans="1:16">
      <c r="A193" s="58"/>
      <c r="B193" s="58"/>
      <c r="C193" s="59"/>
      <c r="D193" s="58"/>
      <c r="E193" s="57"/>
      <c r="F193" s="58"/>
      <c r="G193" s="60"/>
      <c r="H193" s="60"/>
      <c r="I193" s="58"/>
      <c r="J193" s="61" t="e">
        <f>VLOOKUP(D193,商品标准转化表!$B:$H,7,FALSE)</f>
        <v>#N/A</v>
      </c>
      <c r="K193" s="57"/>
      <c r="L193" s="57"/>
      <c r="M193" s="62"/>
      <c r="N193" s="58"/>
      <c r="O193" s="58" t="e">
        <f>VLOOKUP(D193,商品标准转化表!$B:$H,6,FALSE)</f>
        <v>#N/A</v>
      </c>
      <c r="P193" s="58" t="e">
        <f>VLOOKUP(D193,商品标准转化表!$B:$H,5,FALSE)</f>
        <v>#N/A</v>
      </c>
    </row>
    <row r="194" customFormat="1" spans="1:16">
      <c r="A194" s="58"/>
      <c r="B194" s="58"/>
      <c r="C194" s="59"/>
      <c r="D194" s="58"/>
      <c r="E194" s="57"/>
      <c r="F194" s="58"/>
      <c r="G194" s="60"/>
      <c r="H194" s="60"/>
      <c r="I194" s="58"/>
      <c r="J194" s="61" t="e">
        <f>VLOOKUP(D194,商品标准转化表!$B:$H,7,FALSE)</f>
        <v>#N/A</v>
      </c>
      <c r="K194" s="57"/>
      <c r="L194" s="57"/>
      <c r="M194" s="62"/>
      <c r="N194" s="58"/>
      <c r="O194" s="58" t="e">
        <f>VLOOKUP(D194,商品标准转化表!$B:$H,6,FALSE)</f>
        <v>#N/A</v>
      </c>
      <c r="P194" s="58" t="e">
        <f>VLOOKUP(D194,商品标准转化表!$B:$H,5,FALSE)</f>
        <v>#N/A</v>
      </c>
    </row>
    <row r="195" customFormat="1" spans="1:16">
      <c r="A195" s="58"/>
      <c r="B195" s="58"/>
      <c r="C195" s="59"/>
      <c r="D195" s="58"/>
      <c r="E195" s="57"/>
      <c r="F195" s="58"/>
      <c r="G195" s="60"/>
      <c r="H195" s="60"/>
      <c r="I195" s="58"/>
      <c r="J195" s="61" t="e">
        <f>VLOOKUP(D195,商品标准转化表!$B:$H,7,FALSE)</f>
        <v>#N/A</v>
      </c>
      <c r="K195" s="57"/>
      <c r="L195" s="57"/>
      <c r="M195" s="62"/>
      <c r="N195" s="58"/>
      <c r="O195" s="58" t="e">
        <f>VLOOKUP(D195,商品标准转化表!$B:$H,6,FALSE)</f>
        <v>#N/A</v>
      </c>
      <c r="P195" s="58" t="e">
        <f>VLOOKUP(D195,商品标准转化表!$B:$H,5,FALSE)</f>
        <v>#N/A</v>
      </c>
    </row>
    <row r="196" customFormat="1" spans="1:16">
      <c r="A196" s="58"/>
      <c r="B196" s="58"/>
      <c r="C196" s="59"/>
      <c r="D196" s="58"/>
      <c r="E196" s="57"/>
      <c r="F196" s="58"/>
      <c r="G196" s="60"/>
      <c r="H196" s="60"/>
      <c r="I196" s="58"/>
      <c r="J196" s="61" t="e">
        <f>VLOOKUP(D196,商品标准转化表!$B:$H,7,FALSE)</f>
        <v>#N/A</v>
      </c>
      <c r="K196" s="57"/>
      <c r="L196" s="57"/>
      <c r="M196" s="62"/>
      <c r="N196" s="58"/>
      <c r="O196" s="58" t="e">
        <f>VLOOKUP(D196,商品标准转化表!$B:$H,6,FALSE)</f>
        <v>#N/A</v>
      </c>
      <c r="P196" s="58" t="e">
        <f>VLOOKUP(D196,商品标准转化表!$B:$H,5,FALSE)</f>
        <v>#N/A</v>
      </c>
    </row>
    <row r="197" customFormat="1" spans="1:16">
      <c r="A197" s="58"/>
      <c r="B197" s="58"/>
      <c r="C197" s="59"/>
      <c r="D197" s="58"/>
      <c r="E197" s="57"/>
      <c r="F197" s="58"/>
      <c r="G197" s="60"/>
      <c r="H197" s="60"/>
      <c r="I197" s="58"/>
      <c r="J197" s="61" t="e">
        <f>VLOOKUP(D197,商品标准转化表!$B:$H,7,FALSE)</f>
        <v>#N/A</v>
      </c>
      <c r="K197" s="57"/>
      <c r="L197" s="57"/>
      <c r="M197" s="62"/>
      <c r="N197" s="58"/>
      <c r="O197" s="58" t="e">
        <f>VLOOKUP(D197,商品标准转化表!$B:$H,6,FALSE)</f>
        <v>#N/A</v>
      </c>
      <c r="P197" s="58" t="e">
        <f>VLOOKUP(D197,商品标准转化表!$B:$H,5,FALSE)</f>
        <v>#N/A</v>
      </c>
    </row>
    <row r="198" customFormat="1" spans="1:16">
      <c r="A198" s="58"/>
      <c r="B198" s="58"/>
      <c r="C198" s="59"/>
      <c r="D198" s="58"/>
      <c r="E198" s="57"/>
      <c r="F198" s="58"/>
      <c r="G198" s="60"/>
      <c r="H198" s="60"/>
      <c r="I198" s="58"/>
      <c r="J198" s="61" t="e">
        <f>VLOOKUP(D198,商品标准转化表!$B:$H,7,FALSE)</f>
        <v>#N/A</v>
      </c>
      <c r="K198" s="57"/>
      <c r="L198" s="57"/>
      <c r="M198" s="62"/>
      <c r="N198" s="58"/>
      <c r="O198" s="58" t="e">
        <f>VLOOKUP(D198,商品标准转化表!$B:$H,6,FALSE)</f>
        <v>#N/A</v>
      </c>
      <c r="P198" s="58" t="e">
        <f>VLOOKUP(D198,商品标准转化表!$B:$H,5,FALSE)</f>
        <v>#N/A</v>
      </c>
    </row>
    <row r="199" customFormat="1" spans="1:16">
      <c r="A199" s="58"/>
      <c r="B199" s="58"/>
      <c r="C199" s="59"/>
      <c r="D199" s="58"/>
      <c r="E199" s="57"/>
      <c r="F199" s="58"/>
      <c r="G199" s="60"/>
      <c r="H199" s="60"/>
      <c r="I199" s="58"/>
      <c r="J199" s="61" t="e">
        <f>VLOOKUP(D199,商品标准转化表!$B:$H,7,FALSE)</f>
        <v>#N/A</v>
      </c>
      <c r="K199" s="57"/>
      <c r="L199" s="57"/>
      <c r="M199" s="62"/>
      <c r="N199" s="58"/>
      <c r="O199" s="58" t="e">
        <f>VLOOKUP(D199,商品标准转化表!$B:$H,6,FALSE)</f>
        <v>#N/A</v>
      </c>
      <c r="P199" s="58" t="e">
        <f>VLOOKUP(D199,商品标准转化表!$B:$H,5,FALSE)</f>
        <v>#N/A</v>
      </c>
    </row>
    <row r="200" customFormat="1" spans="1:16">
      <c r="A200" s="58"/>
      <c r="B200" s="58"/>
      <c r="C200" s="59"/>
      <c r="D200" s="58"/>
      <c r="E200" s="57"/>
      <c r="F200" s="58"/>
      <c r="G200" s="60"/>
      <c r="H200" s="60"/>
      <c r="I200" s="58"/>
      <c r="J200" s="61" t="e">
        <f>VLOOKUP(D200,商品标准转化表!$B:$H,7,FALSE)</f>
        <v>#N/A</v>
      </c>
      <c r="K200" s="57"/>
      <c r="L200" s="57"/>
      <c r="M200" s="62"/>
      <c r="N200" s="58"/>
      <c r="O200" s="58" t="e">
        <f>VLOOKUP(D200,商品标准转化表!$B:$H,6,FALSE)</f>
        <v>#N/A</v>
      </c>
      <c r="P200" s="58" t="e">
        <f>VLOOKUP(D200,商品标准转化表!$B:$H,5,FALSE)</f>
        <v>#N/A</v>
      </c>
    </row>
    <row r="201" customFormat="1" spans="1:16">
      <c r="A201" s="58"/>
      <c r="B201" s="58"/>
      <c r="C201" s="59"/>
      <c r="D201" s="58"/>
      <c r="E201" s="57"/>
      <c r="F201" s="58"/>
      <c r="G201" s="60"/>
      <c r="H201" s="60"/>
      <c r="I201" s="58"/>
      <c r="J201" s="61" t="e">
        <f>VLOOKUP(D201,商品标准转化表!$B:$H,7,FALSE)</f>
        <v>#N/A</v>
      </c>
      <c r="K201" s="57"/>
      <c r="L201" s="57"/>
      <c r="M201" s="62"/>
      <c r="N201" s="58"/>
      <c r="O201" s="58" t="e">
        <f>VLOOKUP(D201,商品标准转化表!$B:$H,6,FALSE)</f>
        <v>#N/A</v>
      </c>
      <c r="P201" s="58" t="e">
        <f>VLOOKUP(D201,商品标准转化表!$B:$H,5,FALSE)</f>
        <v>#N/A</v>
      </c>
    </row>
    <row r="202" customFormat="1" spans="1:16">
      <c r="A202" s="58"/>
      <c r="B202" s="58"/>
      <c r="C202" s="59"/>
      <c r="D202" s="58"/>
      <c r="E202" s="57"/>
      <c r="F202" s="58"/>
      <c r="G202" s="60"/>
      <c r="H202" s="60"/>
      <c r="I202" s="58"/>
      <c r="J202" s="61" t="e">
        <f>VLOOKUP(D202,商品标准转化表!$B:$H,7,FALSE)</f>
        <v>#N/A</v>
      </c>
      <c r="K202" s="57"/>
      <c r="L202" s="57"/>
      <c r="M202" s="62"/>
      <c r="N202" s="58"/>
      <c r="O202" s="58" t="e">
        <f>VLOOKUP(D202,商品标准转化表!$B:$H,6,FALSE)</f>
        <v>#N/A</v>
      </c>
      <c r="P202" s="58" t="e">
        <f>VLOOKUP(D202,商品标准转化表!$B:$H,5,FALSE)</f>
        <v>#N/A</v>
      </c>
    </row>
    <row r="203" customFormat="1" spans="1:16">
      <c r="A203" s="58"/>
      <c r="B203" s="58"/>
      <c r="C203" s="59"/>
      <c r="D203" s="58"/>
      <c r="E203" s="57"/>
      <c r="F203" s="58"/>
      <c r="G203" s="60"/>
      <c r="H203" s="60"/>
      <c r="I203" s="58"/>
      <c r="J203" s="61" t="e">
        <f>VLOOKUP(D203,商品标准转化表!$B:$H,7,FALSE)</f>
        <v>#N/A</v>
      </c>
      <c r="K203" s="57"/>
      <c r="L203" s="57"/>
      <c r="M203" s="62"/>
      <c r="N203" s="58"/>
      <c r="O203" s="58" t="e">
        <f>VLOOKUP(D203,商品标准转化表!$B:$H,6,FALSE)</f>
        <v>#N/A</v>
      </c>
      <c r="P203" s="58" t="e">
        <f>VLOOKUP(D203,商品标准转化表!$B:$H,5,FALSE)</f>
        <v>#N/A</v>
      </c>
    </row>
    <row r="204" customFormat="1" spans="1:16">
      <c r="A204" s="58"/>
      <c r="B204" s="58"/>
      <c r="C204" s="59"/>
      <c r="D204" s="58"/>
      <c r="E204" s="57"/>
      <c r="F204" s="58"/>
      <c r="G204" s="60"/>
      <c r="H204" s="60"/>
      <c r="I204" s="58"/>
      <c r="J204" s="61" t="e">
        <f>VLOOKUP(D204,商品标准转化表!$B:$H,7,FALSE)</f>
        <v>#N/A</v>
      </c>
      <c r="K204" s="57"/>
      <c r="L204" s="57"/>
      <c r="M204" s="62"/>
      <c r="N204" s="58"/>
      <c r="O204" s="58" t="e">
        <f>VLOOKUP(D204,商品标准转化表!$B:$H,6,FALSE)</f>
        <v>#N/A</v>
      </c>
      <c r="P204" s="58" t="e">
        <f>VLOOKUP(D204,商品标准转化表!$B:$H,5,FALSE)</f>
        <v>#N/A</v>
      </c>
    </row>
    <row r="205" customFormat="1" spans="1:16">
      <c r="A205" s="58"/>
      <c r="B205" s="58"/>
      <c r="C205" s="59"/>
      <c r="D205" s="58"/>
      <c r="E205" s="57"/>
      <c r="F205" s="58"/>
      <c r="G205" s="60"/>
      <c r="H205" s="60"/>
      <c r="I205" s="58"/>
      <c r="J205" s="61" t="e">
        <f>VLOOKUP(D205,商品标准转化表!$B:$H,7,FALSE)</f>
        <v>#N/A</v>
      </c>
      <c r="K205" s="57"/>
      <c r="L205" s="57"/>
      <c r="M205" s="62"/>
      <c r="N205" s="58"/>
      <c r="O205" s="58" t="e">
        <f>VLOOKUP(D205,商品标准转化表!$B:$H,6,FALSE)</f>
        <v>#N/A</v>
      </c>
      <c r="P205" s="58" t="e">
        <f>VLOOKUP(D205,商品标准转化表!$B:$H,5,FALSE)</f>
        <v>#N/A</v>
      </c>
    </row>
    <row r="206" customFormat="1" spans="1:16">
      <c r="A206" s="58"/>
      <c r="B206" s="58"/>
      <c r="C206" s="59"/>
      <c r="D206" s="58"/>
      <c r="E206" s="57"/>
      <c r="F206" s="58"/>
      <c r="G206" s="60"/>
      <c r="H206" s="60"/>
      <c r="I206" s="58"/>
      <c r="J206" s="61" t="e">
        <f>VLOOKUP(D206,商品标准转化表!$B:$H,7,FALSE)</f>
        <v>#N/A</v>
      </c>
      <c r="K206" s="57"/>
      <c r="L206" s="57"/>
      <c r="M206" s="62"/>
      <c r="N206" s="58"/>
      <c r="O206" s="58" t="e">
        <f>VLOOKUP(D206,商品标准转化表!$B:$H,6,FALSE)</f>
        <v>#N/A</v>
      </c>
      <c r="P206" s="58" t="e">
        <f>VLOOKUP(D206,商品标准转化表!$B:$H,5,FALSE)</f>
        <v>#N/A</v>
      </c>
    </row>
    <row r="207" customFormat="1" spans="1:16">
      <c r="A207" s="58"/>
      <c r="B207" s="58"/>
      <c r="C207" s="59"/>
      <c r="D207" s="58"/>
      <c r="E207" s="57"/>
      <c r="F207" s="58"/>
      <c r="G207" s="60"/>
      <c r="H207" s="60"/>
      <c r="I207" s="58"/>
      <c r="J207" s="61" t="e">
        <f>VLOOKUP(D207,商品标准转化表!$B:$H,7,FALSE)</f>
        <v>#N/A</v>
      </c>
      <c r="K207" s="57"/>
      <c r="L207" s="57"/>
      <c r="M207" s="62"/>
      <c r="N207" s="58"/>
      <c r="O207" s="58" t="e">
        <f>VLOOKUP(D207,商品标准转化表!$B:$H,6,FALSE)</f>
        <v>#N/A</v>
      </c>
      <c r="P207" s="58" t="e">
        <f>VLOOKUP(D207,商品标准转化表!$B:$H,5,FALSE)</f>
        <v>#N/A</v>
      </c>
    </row>
    <row r="208" customFormat="1" spans="1:16">
      <c r="A208" s="58"/>
      <c r="B208" s="58"/>
      <c r="C208" s="59"/>
      <c r="D208" s="58"/>
      <c r="E208" s="57"/>
      <c r="F208" s="58"/>
      <c r="G208" s="60"/>
      <c r="H208" s="60"/>
      <c r="I208" s="58"/>
      <c r="J208" s="61" t="e">
        <f>VLOOKUP(D208,商品标准转化表!$B:$H,7,FALSE)</f>
        <v>#N/A</v>
      </c>
      <c r="K208" s="57"/>
      <c r="L208" s="57"/>
      <c r="M208" s="62"/>
      <c r="N208" s="58"/>
      <c r="O208" s="58" t="e">
        <f>VLOOKUP(D208,商品标准转化表!$B:$H,6,FALSE)</f>
        <v>#N/A</v>
      </c>
      <c r="P208" s="58" t="e">
        <f>VLOOKUP(D208,商品标准转化表!$B:$H,5,FALSE)</f>
        <v>#N/A</v>
      </c>
    </row>
    <row r="209" customFormat="1" spans="1:16">
      <c r="A209" s="58"/>
      <c r="B209" s="58"/>
      <c r="C209" s="59"/>
      <c r="D209" s="58"/>
      <c r="E209" s="57"/>
      <c r="F209" s="58"/>
      <c r="G209" s="60"/>
      <c r="H209" s="60"/>
      <c r="I209" s="58"/>
      <c r="J209" s="61" t="e">
        <f>VLOOKUP(D209,商品标准转化表!$B:$H,7,FALSE)</f>
        <v>#N/A</v>
      </c>
      <c r="K209" s="57"/>
      <c r="L209" s="57"/>
      <c r="M209" s="62"/>
      <c r="N209" s="58"/>
      <c r="O209" s="58" t="e">
        <f>VLOOKUP(D209,商品标准转化表!$B:$H,6,FALSE)</f>
        <v>#N/A</v>
      </c>
      <c r="P209" s="58" t="e">
        <f>VLOOKUP(D209,商品标准转化表!$B:$H,5,FALSE)</f>
        <v>#N/A</v>
      </c>
    </row>
    <row r="210" customFormat="1" spans="1:16">
      <c r="A210" s="58"/>
      <c r="B210" s="58"/>
      <c r="C210" s="59"/>
      <c r="D210" s="58"/>
      <c r="E210" s="57"/>
      <c r="F210" s="58"/>
      <c r="G210" s="60"/>
      <c r="H210" s="60"/>
      <c r="I210" s="58"/>
      <c r="J210" s="61" t="e">
        <f>VLOOKUP(D210,商品标准转化表!$B:$H,7,FALSE)</f>
        <v>#N/A</v>
      </c>
      <c r="K210" s="57"/>
      <c r="L210" s="57"/>
      <c r="M210" s="62"/>
      <c r="N210" s="58"/>
      <c r="O210" s="58" t="e">
        <f>VLOOKUP(D210,商品标准转化表!$B:$H,6,FALSE)</f>
        <v>#N/A</v>
      </c>
      <c r="P210" s="58" t="e">
        <f>VLOOKUP(D210,商品标准转化表!$B:$H,5,FALSE)</f>
        <v>#N/A</v>
      </c>
    </row>
    <row r="211" customFormat="1" spans="1:16">
      <c r="A211" s="58"/>
      <c r="B211" s="58"/>
      <c r="C211" s="59"/>
      <c r="D211" s="58"/>
      <c r="E211" s="57"/>
      <c r="F211" s="58"/>
      <c r="G211" s="60"/>
      <c r="H211" s="60"/>
      <c r="I211" s="58"/>
      <c r="J211" s="61" t="e">
        <f>VLOOKUP(D211,商品标准转化表!$B:$H,7,FALSE)</f>
        <v>#N/A</v>
      </c>
      <c r="K211" s="57"/>
      <c r="L211" s="57"/>
      <c r="M211" s="62"/>
      <c r="N211" s="58"/>
      <c r="O211" s="58" t="e">
        <f>VLOOKUP(D211,商品标准转化表!$B:$H,6,FALSE)</f>
        <v>#N/A</v>
      </c>
      <c r="P211" s="58" t="e">
        <f>VLOOKUP(D211,商品标准转化表!$B:$H,5,FALSE)</f>
        <v>#N/A</v>
      </c>
    </row>
    <row r="212" customFormat="1" spans="1:16">
      <c r="A212" s="58"/>
      <c r="B212" s="58"/>
      <c r="C212" s="59"/>
      <c r="D212" s="58"/>
      <c r="E212" s="57"/>
      <c r="F212" s="58"/>
      <c r="G212" s="60"/>
      <c r="H212" s="60"/>
      <c r="I212" s="58"/>
      <c r="J212" s="61" t="e">
        <f>VLOOKUP(D212,商品标准转化表!$B:$H,7,FALSE)</f>
        <v>#N/A</v>
      </c>
      <c r="K212" s="57"/>
      <c r="L212" s="57"/>
      <c r="M212" s="62"/>
      <c r="N212" s="58"/>
      <c r="O212" s="58" t="e">
        <f>VLOOKUP(D212,商品标准转化表!$B:$H,6,FALSE)</f>
        <v>#N/A</v>
      </c>
      <c r="P212" s="58" t="e">
        <f>VLOOKUP(D212,商品标准转化表!$B:$H,5,FALSE)</f>
        <v>#N/A</v>
      </c>
    </row>
    <row r="213" customFormat="1" spans="1:16">
      <c r="A213" s="58"/>
      <c r="B213" s="58"/>
      <c r="C213" s="59"/>
      <c r="D213" s="58"/>
      <c r="E213" s="57"/>
      <c r="F213" s="58"/>
      <c r="G213" s="60"/>
      <c r="H213" s="60"/>
      <c r="I213" s="58"/>
      <c r="J213" s="61" t="e">
        <f>VLOOKUP(D213,商品标准转化表!$B:$H,7,FALSE)</f>
        <v>#N/A</v>
      </c>
      <c r="K213" s="57"/>
      <c r="L213" s="57"/>
      <c r="M213" s="62"/>
      <c r="N213" s="58"/>
      <c r="O213" s="58" t="e">
        <f>VLOOKUP(D213,商品标准转化表!$B:$H,6,FALSE)</f>
        <v>#N/A</v>
      </c>
      <c r="P213" s="58" t="e">
        <f>VLOOKUP(D213,商品标准转化表!$B:$H,5,FALSE)</f>
        <v>#N/A</v>
      </c>
    </row>
    <row r="214" customFormat="1" spans="1:16">
      <c r="A214" s="58"/>
      <c r="B214" s="58"/>
      <c r="C214" s="59"/>
      <c r="D214" s="58"/>
      <c r="E214" s="57"/>
      <c r="F214" s="58"/>
      <c r="G214" s="60"/>
      <c r="H214" s="60"/>
      <c r="I214" s="58"/>
      <c r="J214" s="61" t="e">
        <f>VLOOKUP(D214,商品标准转化表!$B:$H,7,FALSE)</f>
        <v>#N/A</v>
      </c>
      <c r="K214" s="57"/>
      <c r="L214" s="57"/>
      <c r="M214" s="62"/>
      <c r="N214" s="58"/>
      <c r="O214" s="58" t="e">
        <f>VLOOKUP(D214,商品标准转化表!$B:$H,6,FALSE)</f>
        <v>#N/A</v>
      </c>
      <c r="P214" s="58" t="e">
        <f>VLOOKUP(D214,商品标准转化表!$B:$H,5,FALSE)</f>
        <v>#N/A</v>
      </c>
    </row>
    <row r="215" customFormat="1" spans="1:16">
      <c r="A215" s="58"/>
      <c r="B215" s="58"/>
      <c r="C215" s="59"/>
      <c r="D215" s="58"/>
      <c r="E215" s="57"/>
      <c r="F215" s="58"/>
      <c r="G215" s="60"/>
      <c r="H215" s="60"/>
      <c r="I215" s="58"/>
      <c r="J215" s="61" t="e">
        <f>VLOOKUP(D215,商品标准转化表!$B:$H,7,FALSE)</f>
        <v>#N/A</v>
      </c>
      <c r="K215" s="57"/>
      <c r="L215" s="57"/>
      <c r="M215" s="62"/>
      <c r="N215" s="58"/>
      <c r="O215" s="58" t="e">
        <f>VLOOKUP(D215,商品标准转化表!$B:$H,6,FALSE)</f>
        <v>#N/A</v>
      </c>
      <c r="P215" s="58" t="e">
        <f>VLOOKUP(D215,商品标准转化表!$B:$H,5,FALSE)</f>
        <v>#N/A</v>
      </c>
    </row>
    <row r="216" customFormat="1" spans="1:16">
      <c r="A216" s="58"/>
      <c r="B216" s="58"/>
      <c r="C216" s="59"/>
      <c r="D216" s="58"/>
      <c r="E216" s="57"/>
      <c r="F216" s="58"/>
      <c r="G216" s="60"/>
      <c r="H216" s="60"/>
      <c r="I216" s="58"/>
      <c r="J216" s="61" t="e">
        <f>VLOOKUP(D216,商品标准转化表!$B:$H,7,FALSE)</f>
        <v>#N/A</v>
      </c>
      <c r="K216" s="57"/>
      <c r="L216" s="57"/>
      <c r="M216" s="62"/>
      <c r="N216" s="58"/>
      <c r="O216" s="58" t="e">
        <f>VLOOKUP(D216,商品标准转化表!$B:$H,6,FALSE)</f>
        <v>#N/A</v>
      </c>
      <c r="P216" s="58" t="e">
        <f>VLOOKUP(D216,商品标准转化表!$B:$H,5,FALSE)</f>
        <v>#N/A</v>
      </c>
    </row>
    <row r="217" customFormat="1" spans="1:16">
      <c r="A217" s="58"/>
      <c r="B217" s="58"/>
      <c r="C217" s="59"/>
      <c r="D217" s="58"/>
      <c r="E217" s="57"/>
      <c r="F217" s="58"/>
      <c r="G217" s="60"/>
      <c r="H217" s="60"/>
      <c r="I217" s="58"/>
      <c r="J217" s="61" t="e">
        <f>VLOOKUP(D217,商品标准转化表!$B:$H,7,FALSE)</f>
        <v>#N/A</v>
      </c>
      <c r="K217" s="57"/>
      <c r="L217" s="57"/>
      <c r="M217" s="62"/>
      <c r="N217" s="58"/>
      <c r="O217" s="58" t="e">
        <f>VLOOKUP(D217,商品标准转化表!$B:$H,6,FALSE)</f>
        <v>#N/A</v>
      </c>
      <c r="P217" s="58" t="e">
        <f>VLOOKUP(D217,商品标准转化表!$B:$H,5,FALSE)</f>
        <v>#N/A</v>
      </c>
    </row>
    <row r="218" customFormat="1" spans="1:16">
      <c r="A218" s="58"/>
      <c r="B218" s="58"/>
      <c r="C218" s="59"/>
      <c r="D218" s="58"/>
      <c r="E218" s="57"/>
      <c r="F218" s="58"/>
      <c r="G218" s="60"/>
      <c r="H218" s="60"/>
      <c r="I218" s="58"/>
      <c r="J218" s="61" t="e">
        <f>VLOOKUP(D218,商品标准转化表!$B:$H,7,FALSE)</f>
        <v>#N/A</v>
      </c>
      <c r="K218" s="57"/>
      <c r="L218" s="57"/>
      <c r="M218" s="62"/>
      <c r="N218" s="58"/>
      <c r="O218" s="58" t="e">
        <f>VLOOKUP(D218,商品标准转化表!$B:$H,6,FALSE)</f>
        <v>#N/A</v>
      </c>
      <c r="P218" s="58" t="e">
        <f>VLOOKUP(D218,商品标准转化表!$B:$H,5,FALSE)</f>
        <v>#N/A</v>
      </c>
    </row>
    <row r="219" customFormat="1" spans="1:16">
      <c r="A219" s="58"/>
      <c r="B219" s="58"/>
      <c r="C219" s="59"/>
      <c r="D219" s="58"/>
      <c r="E219" s="57"/>
      <c r="F219" s="58"/>
      <c r="G219" s="60"/>
      <c r="H219" s="60"/>
      <c r="I219" s="58"/>
      <c r="J219" s="61" t="e">
        <f>VLOOKUP(D219,商品标准转化表!$B:$H,7,FALSE)</f>
        <v>#N/A</v>
      </c>
      <c r="K219" s="57"/>
      <c r="L219" s="57"/>
      <c r="M219" s="62"/>
      <c r="N219" s="58"/>
      <c r="O219" s="58" t="e">
        <f>VLOOKUP(D219,商品标准转化表!$B:$H,6,FALSE)</f>
        <v>#N/A</v>
      </c>
      <c r="P219" s="58" t="e">
        <f>VLOOKUP(D219,商品标准转化表!$B:$H,5,FALSE)</f>
        <v>#N/A</v>
      </c>
    </row>
    <row r="220" customFormat="1" spans="1:16">
      <c r="A220" s="58"/>
      <c r="B220" s="58"/>
      <c r="C220" s="59"/>
      <c r="D220" s="58"/>
      <c r="E220" s="57"/>
      <c r="F220" s="58"/>
      <c r="G220" s="60"/>
      <c r="H220" s="60"/>
      <c r="I220" s="58"/>
      <c r="J220" s="61" t="e">
        <f>VLOOKUP(D220,商品标准转化表!$B:$H,7,FALSE)</f>
        <v>#N/A</v>
      </c>
      <c r="K220" s="57"/>
      <c r="L220" s="57"/>
      <c r="M220" s="62"/>
      <c r="N220" s="58"/>
      <c r="O220" s="58" t="e">
        <f>VLOOKUP(D220,商品标准转化表!$B:$H,6,FALSE)</f>
        <v>#N/A</v>
      </c>
      <c r="P220" s="58" t="e">
        <f>VLOOKUP(D220,商品标准转化表!$B:$H,5,FALSE)</f>
        <v>#N/A</v>
      </c>
    </row>
    <row r="221" customFormat="1" spans="1:16">
      <c r="A221" s="58"/>
      <c r="B221" s="58"/>
      <c r="C221" s="59"/>
      <c r="D221" s="58"/>
      <c r="E221" s="57"/>
      <c r="F221" s="58"/>
      <c r="G221" s="60"/>
      <c r="H221" s="60"/>
      <c r="I221" s="58"/>
      <c r="J221" s="61" t="e">
        <f>VLOOKUP(D221,商品标准转化表!$B:$H,7,FALSE)</f>
        <v>#N/A</v>
      </c>
      <c r="K221" s="57"/>
      <c r="L221" s="57"/>
      <c r="M221" s="62"/>
      <c r="N221" s="58"/>
      <c r="O221" s="58" t="e">
        <f>VLOOKUP(D221,商品标准转化表!$B:$H,6,FALSE)</f>
        <v>#N/A</v>
      </c>
      <c r="P221" s="58" t="e">
        <f>VLOOKUP(D221,商品标准转化表!$B:$H,5,FALSE)</f>
        <v>#N/A</v>
      </c>
    </row>
    <row r="222" customFormat="1" spans="1:16">
      <c r="A222" s="58"/>
      <c r="B222" s="58"/>
      <c r="C222" s="59"/>
      <c r="D222" s="58"/>
      <c r="E222" s="57"/>
      <c r="F222" s="58"/>
      <c r="G222" s="60"/>
      <c r="H222" s="60"/>
      <c r="I222" s="58"/>
      <c r="J222" s="61" t="e">
        <f>VLOOKUP(D222,商品标准转化表!$B:$H,7,FALSE)</f>
        <v>#N/A</v>
      </c>
      <c r="K222" s="57"/>
      <c r="L222" s="57"/>
      <c r="M222" s="62"/>
      <c r="N222" s="58"/>
      <c r="O222" s="58" t="e">
        <f>VLOOKUP(D222,商品标准转化表!$B:$H,6,FALSE)</f>
        <v>#N/A</v>
      </c>
      <c r="P222" s="58" t="e">
        <f>VLOOKUP(D222,商品标准转化表!$B:$H,5,FALSE)</f>
        <v>#N/A</v>
      </c>
    </row>
    <row r="223" customFormat="1" spans="1:16">
      <c r="A223" s="58"/>
      <c r="B223" s="58"/>
      <c r="C223" s="59"/>
      <c r="D223" s="58"/>
      <c r="E223" s="57"/>
      <c r="F223" s="58"/>
      <c r="G223" s="60"/>
      <c r="H223" s="60"/>
      <c r="I223" s="58"/>
      <c r="J223" s="61" t="e">
        <f>VLOOKUP(D223,商品标准转化表!$B:$H,7,FALSE)</f>
        <v>#N/A</v>
      </c>
      <c r="K223" s="57"/>
      <c r="L223" s="57"/>
      <c r="M223" s="62"/>
      <c r="N223" s="58"/>
      <c r="O223" s="58" t="e">
        <f>VLOOKUP(D223,商品标准转化表!$B:$H,6,FALSE)</f>
        <v>#N/A</v>
      </c>
      <c r="P223" s="58" t="e">
        <f>VLOOKUP(D223,商品标准转化表!$B:$H,5,FALSE)</f>
        <v>#N/A</v>
      </c>
    </row>
    <row r="224" customFormat="1" spans="1:16">
      <c r="A224" s="58"/>
      <c r="B224" s="58"/>
      <c r="C224" s="59"/>
      <c r="D224" s="58"/>
      <c r="E224" s="57"/>
      <c r="F224" s="58"/>
      <c r="G224" s="60"/>
      <c r="H224" s="60"/>
      <c r="I224" s="58"/>
      <c r="J224" s="61" t="e">
        <f>VLOOKUP(D224,商品标准转化表!$B:$H,7,FALSE)</f>
        <v>#N/A</v>
      </c>
      <c r="K224" s="57"/>
      <c r="L224" s="57"/>
      <c r="M224" s="62"/>
      <c r="N224" s="58"/>
      <c r="O224" s="58" t="e">
        <f>VLOOKUP(D224,商品标准转化表!$B:$H,6,FALSE)</f>
        <v>#N/A</v>
      </c>
      <c r="P224" s="58" t="e">
        <f>VLOOKUP(D224,商品标准转化表!$B:$H,5,FALSE)</f>
        <v>#N/A</v>
      </c>
    </row>
    <row r="225" customFormat="1" spans="1:16">
      <c r="A225" s="58"/>
      <c r="B225" s="58"/>
      <c r="C225" s="59"/>
      <c r="D225" s="58"/>
      <c r="E225" s="57"/>
      <c r="F225" s="58"/>
      <c r="G225" s="60"/>
      <c r="H225" s="60"/>
      <c r="I225" s="58"/>
      <c r="J225" s="61" t="e">
        <f>VLOOKUP(D225,商品标准转化表!$B:$H,7,FALSE)</f>
        <v>#N/A</v>
      </c>
      <c r="K225" s="57"/>
      <c r="L225" s="57"/>
      <c r="M225" s="62"/>
      <c r="N225" s="58"/>
      <c r="O225" s="58" t="e">
        <f>VLOOKUP(D225,商品标准转化表!$B:$H,6,FALSE)</f>
        <v>#N/A</v>
      </c>
      <c r="P225" s="58" t="e">
        <f>VLOOKUP(D225,商品标准转化表!$B:$H,5,FALSE)</f>
        <v>#N/A</v>
      </c>
    </row>
    <row r="226" customFormat="1" spans="1:16">
      <c r="A226" s="58"/>
      <c r="B226" s="58"/>
      <c r="C226" s="59"/>
      <c r="D226" s="58"/>
      <c r="E226" s="57"/>
      <c r="F226" s="58"/>
      <c r="G226" s="60"/>
      <c r="H226" s="60"/>
      <c r="I226" s="58"/>
      <c r="J226" s="61" t="e">
        <f>VLOOKUP(D226,商品标准转化表!$B:$H,7,FALSE)</f>
        <v>#N/A</v>
      </c>
      <c r="K226" s="57"/>
      <c r="L226" s="57"/>
      <c r="M226" s="62"/>
      <c r="N226" s="58"/>
      <c r="O226" s="58" t="e">
        <f>VLOOKUP(D226,商品标准转化表!$B:$H,6,FALSE)</f>
        <v>#N/A</v>
      </c>
      <c r="P226" s="58" t="e">
        <f>VLOOKUP(D226,商品标准转化表!$B:$H,5,FALSE)</f>
        <v>#N/A</v>
      </c>
    </row>
    <row r="227" customFormat="1" spans="1:16">
      <c r="A227" s="58"/>
      <c r="B227" s="58"/>
      <c r="C227" s="59"/>
      <c r="D227" s="58"/>
      <c r="E227" s="57"/>
      <c r="F227" s="58"/>
      <c r="G227" s="60"/>
      <c r="H227" s="60"/>
      <c r="I227" s="58"/>
      <c r="J227" s="61" t="e">
        <f>VLOOKUP(D227,商品标准转化表!$B:$H,7,FALSE)</f>
        <v>#N/A</v>
      </c>
      <c r="K227" s="57"/>
      <c r="L227" s="57"/>
      <c r="M227" s="62"/>
      <c r="N227" s="58"/>
      <c r="O227" s="58" t="e">
        <f>VLOOKUP(D227,商品标准转化表!$B:$H,6,FALSE)</f>
        <v>#N/A</v>
      </c>
      <c r="P227" s="58" t="e">
        <f>VLOOKUP(D227,商品标准转化表!$B:$H,5,FALSE)</f>
        <v>#N/A</v>
      </c>
    </row>
    <row r="228" customFormat="1" spans="1:16">
      <c r="A228" s="58"/>
      <c r="B228" s="58"/>
      <c r="C228" s="59"/>
      <c r="D228" s="58"/>
      <c r="E228" s="57"/>
      <c r="F228" s="58"/>
      <c r="G228" s="60"/>
      <c r="H228" s="60"/>
      <c r="I228" s="58"/>
      <c r="J228" s="61" t="e">
        <f>VLOOKUP(D228,商品标准转化表!$B:$H,7,FALSE)</f>
        <v>#N/A</v>
      </c>
      <c r="K228" s="57"/>
      <c r="L228" s="57"/>
      <c r="M228" s="62"/>
      <c r="N228" s="58"/>
      <c r="O228" s="58" t="e">
        <f>VLOOKUP(D228,商品标准转化表!$B:$H,6,FALSE)</f>
        <v>#N/A</v>
      </c>
      <c r="P228" s="58" t="e">
        <f>VLOOKUP(D228,商品标准转化表!$B:$H,5,FALSE)</f>
        <v>#N/A</v>
      </c>
    </row>
    <row r="229" customFormat="1" spans="1:16">
      <c r="A229" s="58"/>
      <c r="B229" s="58"/>
      <c r="C229" s="59"/>
      <c r="D229" s="58"/>
      <c r="E229" s="57"/>
      <c r="F229" s="58"/>
      <c r="G229" s="60"/>
      <c r="H229" s="60"/>
      <c r="I229" s="58"/>
      <c r="J229" s="61" t="e">
        <f>VLOOKUP(D229,商品标准转化表!$B:$H,7,FALSE)</f>
        <v>#N/A</v>
      </c>
      <c r="K229" s="57"/>
      <c r="L229" s="57"/>
      <c r="M229" s="62"/>
      <c r="N229" s="58"/>
      <c r="O229" s="58" t="e">
        <f>VLOOKUP(D229,商品标准转化表!$B:$H,6,FALSE)</f>
        <v>#N/A</v>
      </c>
      <c r="P229" s="58" t="e">
        <f>VLOOKUP(D229,商品标准转化表!$B:$H,5,FALSE)</f>
        <v>#N/A</v>
      </c>
    </row>
    <row r="230" customFormat="1" spans="1:16">
      <c r="A230" s="58"/>
      <c r="B230" s="58"/>
      <c r="C230" s="59"/>
      <c r="D230" s="58"/>
      <c r="E230" s="57"/>
      <c r="F230" s="58"/>
      <c r="G230" s="60"/>
      <c r="H230" s="60"/>
      <c r="I230" s="58"/>
      <c r="J230" s="61" t="e">
        <f>VLOOKUP(D230,商品标准转化表!$B:$H,7,FALSE)</f>
        <v>#N/A</v>
      </c>
      <c r="K230" s="57"/>
      <c r="L230" s="57"/>
      <c r="M230" s="62"/>
      <c r="N230" s="58"/>
      <c r="O230" s="58" t="e">
        <f>VLOOKUP(D230,商品标准转化表!$B:$H,6,FALSE)</f>
        <v>#N/A</v>
      </c>
      <c r="P230" s="58" t="e">
        <f>VLOOKUP(D230,商品标准转化表!$B:$H,5,FALSE)</f>
        <v>#N/A</v>
      </c>
    </row>
    <row r="231" customFormat="1" spans="1:16">
      <c r="A231" s="58"/>
      <c r="B231" s="58"/>
      <c r="C231" s="59"/>
      <c r="D231" s="58"/>
      <c r="E231" s="57"/>
      <c r="F231" s="58"/>
      <c r="G231" s="60"/>
      <c r="H231" s="60"/>
      <c r="I231" s="58"/>
      <c r="J231" s="61" t="e">
        <f>VLOOKUP(D231,商品标准转化表!$B:$H,7,FALSE)</f>
        <v>#N/A</v>
      </c>
      <c r="K231" s="57"/>
      <c r="L231" s="57"/>
      <c r="M231" s="62"/>
      <c r="N231" s="58"/>
      <c r="O231" s="58" t="e">
        <f>VLOOKUP(D231,商品标准转化表!$B:$H,6,FALSE)</f>
        <v>#N/A</v>
      </c>
      <c r="P231" s="58" t="e">
        <f>VLOOKUP(D231,商品标准转化表!$B:$H,5,FALSE)</f>
        <v>#N/A</v>
      </c>
    </row>
    <row r="232" customFormat="1" spans="1:16">
      <c r="A232" s="58"/>
      <c r="B232" s="58"/>
      <c r="C232" s="59"/>
      <c r="D232" s="58"/>
      <c r="E232" s="57"/>
      <c r="F232" s="58"/>
      <c r="G232" s="60"/>
      <c r="H232" s="60"/>
      <c r="I232" s="58"/>
      <c r="J232" s="61" t="e">
        <f>VLOOKUP(D232,商品标准转化表!$B:$H,7,FALSE)</f>
        <v>#N/A</v>
      </c>
      <c r="K232" s="57"/>
      <c r="L232" s="57"/>
      <c r="M232" s="62"/>
      <c r="N232" s="58"/>
      <c r="O232" s="58" t="e">
        <f>VLOOKUP(D232,商品标准转化表!$B:$H,6,FALSE)</f>
        <v>#N/A</v>
      </c>
      <c r="P232" s="58" t="e">
        <f>VLOOKUP(D232,商品标准转化表!$B:$H,5,FALSE)</f>
        <v>#N/A</v>
      </c>
    </row>
    <row r="233" customFormat="1" spans="1:16">
      <c r="A233" s="58"/>
      <c r="B233" s="58"/>
      <c r="C233" s="59"/>
      <c r="D233" s="58"/>
      <c r="E233" s="57"/>
      <c r="F233" s="58"/>
      <c r="G233" s="60"/>
      <c r="H233" s="60"/>
      <c r="I233" s="58"/>
      <c r="J233" s="61" t="e">
        <f>VLOOKUP(D233,商品标准转化表!$B:$H,7,FALSE)</f>
        <v>#N/A</v>
      </c>
      <c r="K233" s="57"/>
      <c r="L233" s="57"/>
      <c r="M233" s="62"/>
      <c r="N233" s="58"/>
      <c r="O233" s="58" t="e">
        <f>VLOOKUP(D233,商品标准转化表!$B:$H,6,FALSE)</f>
        <v>#N/A</v>
      </c>
      <c r="P233" s="58" t="e">
        <f>VLOOKUP(D233,商品标准转化表!$B:$H,5,FALSE)</f>
        <v>#N/A</v>
      </c>
    </row>
    <row r="234" customFormat="1" spans="1:16">
      <c r="A234" s="58"/>
      <c r="B234" s="58"/>
      <c r="C234" s="59"/>
      <c r="D234" s="58"/>
      <c r="E234" s="57"/>
      <c r="F234" s="58"/>
      <c r="G234" s="60"/>
      <c r="H234" s="60"/>
      <c r="I234" s="58"/>
      <c r="J234" s="61" t="e">
        <f>VLOOKUP(D234,商品标准转化表!$B:$H,7,FALSE)</f>
        <v>#N/A</v>
      </c>
      <c r="K234" s="57"/>
      <c r="L234" s="57"/>
      <c r="M234" s="62"/>
      <c r="N234" s="58"/>
      <c r="O234" s="58" t="e">
        <f>VLOOKUP(D234,商品标准转化表!$B:$H,6,FALSE)</f>
        <v>#N/A</v>
      </c>
      <c r="P234" s="58" t="e">
        <f>VLOOKUP(D234,商品标准转化表!$B:$H,5,FALSE)</f>
        <v>#N/A</v>
      </c>
    </row>
    <row r="235" customFormat="1" spans="1:16">
      <c r="A235" s="58"/>
      <c r="B235" s="58"/>
      <c r="C235" s="59"/>
      <c r="D235" s="58"/>
      <c r="E235" s="57"/>
      <c r="F235" s="58"/>
      <c r="G235" s="60"/>
      <c r="H235" s="60"/>
      <c r="I235" s="58"/>
      <c r="J235" s="61" t="e">
        <f>VLOOKUP(D235,商品标准转化表!$B:$H,7,FALSE)</f>
        <v>#N/A</v>
      </c>
      <c r="K235" s="57"/>
      <c r="L235" s="57"/>
      <c r="M235" s="62"/>
      <c r="N235" s="58"/>
      <c r="O235" s="58" t="e">
        <f>VLOOKUP(D235,商品标准转化表!$B:$H,6,FALSE)</f>
        <v>#N/A</v>
      </c>
      <c r="P235" s="58" t="e">
        <f>VLOOKUP(D235,商品标准转化表!$B:$H,5,FALSE)</f>
        <v>#N/A</v>
      </c>
    </row>
    <row r="236" customFormat="1" spans="1:16">
      <c r="A236" s="58"/>
      <c r="B236" s="58"/>
      <c r="C236" s="59"/>
      <c r="D236" s="58"/>
      <c r="E236" s="57"/>
      <c r="F236" s="58"/>
      <c r="G236" s="60"/>
      <c r="H236" s="60"/>
      <c r="I236" s="58"/>
      <c r="J236" s="61" t="e">
        <f>VLOOKUP(D236,商品标准转化表!$B:$H,7,FALSE)</f>
        <v>#N/A</v>
      </c>
      <c r="K236" s="57"/>
      <c r="L236" s="57"/>
      <c r="M236" s="62"/>
      <c r="N236" s="58"/>
      <c r="O236" s="58" t="e">
        <f>VLOOKUP(D236,商品标准转化表!$B:$H,6,FALSE)</f>
        <v>#N/A</v>
      </c>
      <c r="P236" s="58" t="e">
        <f>VLOOKUP(D236,商品标准转化表!$B:$H,5,FALSE)</f>
        <v>#N/A</v>
      </c>
    </row>
    <row r="237" customFormat="1" spans="1:16">
      <c r="A237" s="58"/>
      <c r="B237" s="58"/>
      <c r="C237" s="59"/>
      <c r="D237" s="58"/>
      <c r="E237" s="57"/>
      <c r="F237" s="58"/>
      <c r="G237" s="60"/>
      <c r="H237" s="60"/>
      <c r="I237" s="58"/>
      <c r="J237" s="61" t="e">
        <f>VLOOKUP(D237,商品标准转化表!$B:$H,7,FALSE)</f>
        <v>#N/A</v>
      </c>
      <c r="K237" s="57"/>
      <c r="L237" s="57"/>
      <c r="M237" s="62"/>
      <c r="N237" s="58"/>
      <c r="O237" s="58" t="e">
        <f>VLOOKUP(D237,商品标准转化表!$B:$H,6,FALSE)</f>
        <v>#N/A</v>
      </c>
      <c r="P237" s="58" t="e">
        <f>VLOOKUP(D237,商品标准转化表!$B:$H,5,FALSE)</f>
        <v>#N/A</v>
      </c>
    </row>
    <row r="238" customFormat="1" spans="1:16">
      <c r="A238" s="58"/>
      <c r="B238" s="58"/>
      <c r="C238" s="59"/>
      <c r="D238" s="58"/>
      <c r="E238" s="57"/>
      <c r="F238" s="58"/>
      <c r="G238" s="60"/>
      <c r="H238" s="60"/>
      <c r="I238" s="58"/>
      <c r="J238" s="61" t="e">
        <f>VLOOKUP(D238,商品标准转化表!$B:$H,7,FALSE)</f>
        <v>#N/A</v>
      </c>
      <c r="K238" s="57"/>
      <c r="L238" s="57"/>
      <c r="M238" s="62"/>
      <c r="N238" s="58"/>
      <c r="O238" s="58" t="e">
        <f>VLOOKUP(D238,商品标准转化表!$B:$H,6,FALSE)</f>
        <v>#N/A</v>
      </c>
      <c r="P238" s="58" t="e">
        <f>VLOOKUP(D238,商品标准转化表!$B:$H,5,FALSE)</f>
        <v>#N/A</v>
      </c>
    </row>
    <row r="239" customFormat="1" spans="1:16">
      <c r="A239" s="58"/>
      <c r="B239" s="58"/>
      <c r="C239" s="59"/>
      <c r="D239" s="58"/>
      <c r="E239" s="57"/>
      <c r="F239" s="58"/>
      <c r="G239" s="60"/>
      <c r="H239" s="60"/>
      <c r="I239" s="58"/>
      <c r="J239" s="61" t="e">
        <f>VLOOKUP(D239,商品标准转化表!$B:$H,7,FALSE)</f>
        <v>#N/A</v>
      </c>
      <c r="K239" s="57"/>
      <c r="L239" s="57"/>
      <c r="M239" s="62"/>
      <c r="N239" s="58"/>
      <c r="O239" s="58" t="e">
        <f>VLOOKUP(D239,商品标准转化表!$B:$H,6,FALSE)</f>
        <v>#N/A</v>
      </c>
      <c r="P239" s="58" t="e">
        <f>VLOOKUP(D239,商品标准转化表!$B:$H,5,FALSE)</f>
        <v>#N/A</v>
      </c>
    </row>
    <row r="240" customFormat="1" spans="1:16">
      <c r="A240" s="58"/>
      <c r="B240" s="58"/>
      <c r="C240" s="59"/>
      <c r="D240" s="58"/>
      <c r="E240" s="57"/>
      <c r="F240" s="58"/>
      <c r="G240" s="60"/>
      <c r="H240" s="60"/>
      <c r="I240" s="58"/>
      <c r="J240" s="61" t="e">
        <f>VLOOKUP(D240,商品标准转化表!$B:$H,7,FALSE)</f>
        <v>#N/A</v>
      </c>
      <c r="K240" s="57"/>
      <c r="L240" s="57"/>
      <c r="M240" s="62"/>
      <c r="N240" s="58"/>
      <c r="O240" s="58" t="e">
        <f>VLOOKUP(D240,商品标准转化表!$B:$H,6,FALSE)</f>
        <v>#N/A</v>
      </c>
      <c r="P240" s="58" t="e">
        <f>VLOOKUP(D240,商品标准转化表!$B:$H,5,FALSE)</f>
        <v>#N/A</v>
      </c>
    </row>
    <row r="241" customFormat="1" spans="1:16">
      <c r="A241" s="58"/>
      <c r="B241" s="58"/>
      <c r="C241" s="59"/>
      <c r="D241" s="58"/>
      <c r="E241" s="57"/>
      <c r="F241" s="58"/>
      <c r="G241" s="60"/>
      <c r="H241" s="60"/>
      <c r="I241" s="58"/>
      <c r="J241" s="61" t="e">
        <f>VLOOKUP(D241,商品标准转化表!$B:$H,7,FALSE)</f>
        <v>#N/A</v>
      </c>
      <c r="K241" s="57"/>
      <c r="L241" s="57"/>
      <c r="M241" s="62"/>
      <c r="N241" s="58"/>
      <c r="O241" s="58" t="e">
        <f>VLOOKUP(D241,商品标准转化表!$B:$H,6,FALSE)</f>
        <v>#N/A</v>
      </c>
      <c r="P241" s="58" t="e">
        <f>VLOOKUP(D241,商品标准转化表!$B:$H,5,FALSE)</f>
        <v>#N/A</v>
      </c>
    </row>
    <row r="242" customFormat="1" spans="1:16">
      <c r="A242" s="58"/>
      <c r="B242" s="58"/>
      <c r="C242" s="59"/>
      <c r="D242" s="58"/>
      <c r="E242" s="57"/>
      <c r="F242" s="58"/>
      <c r="G242" s="60"/>
      <c r="H242" s="60"/>
      <c r="I242" s="58"/>
      <c r="J242" s="61" t="e">
        <f>VLOOKUP(D242,商品标准转化表!$B:$H,7,FALSE)</f>
        <v>#N/A</v>
      </c>
      <c r="K242" s="57"/>
      <c r="L242" s="57"/>
      <c r="M242" s="62"/>
      <c r="N242" s="58"/>
      <c r="O242" s="58" t="e">
        <f>VLOOKUP(D242,商品标准转化表!$B:$H,6,FALSE)</f>
        <v>#N/A</v>
      </c>
      <c r="P242" s="58" t="e">
        <f>VLOOKUP(D242,商品标准转化表!$B:$H,5,FALSE)</f>
        <v>#N/A</v>
      </c>
    </row>
    <row r="243" customFormat="1" spans="1:16">
      <c r="A243" s="58"/>
      <c r="B243" s="58"/>
      <c r="C243" s="59"/>
      <c r="D243" s="58"/>
      <c r="E243" s="57"/>
      <c r="F243" s="58"/>
      <c r="G243" s="60"/>
      <c r="H243" s="60"/>
      <c r="I243" s="58"/>
      <c r="J243" s="61" t="e">
        <f>VLOOKUP(D243,商品标准转化表!$B:$H,7,FALSE)</f>
        <v>#N/A</v>
      </c>
      <c r="K243" s="57"/>
      <c r="L243" s="57"/>
      <c r="M243" s="62"/>
      <c r="N243" s="58"/>
      <c r="O243" s="58" t="e">
        <f>VLOOKUP(D243,商品标准转化表!$B:$H,6,FALSE)</f>
        <v>#N/A</v>
      </c>
      <c r="P243" s="58" t="e">
        <f>VLOOKUP(D243,商品标准转化表!$B:$H,5,FALSE)</f>
        <v>#N/A</v>
      </c>
    </row>
    <row r="244" customFormat="1" spans="1:16">
      <c r="A244" s="58"/>
      <c r="B244" s="58"/>
      <c r="C244" s="59"/>
      <c r="D244" s="58"/>
      <c r="E244" s="57"/>
      <c r="F244" s="58"/>
      <c r="G244" s="60"/>
      <c r="H244" s="60"/>
      <c r="I244" s="58"/>
      <c r="J244" s="61" t="e">
        <f>VLOOKUP(D244,商品标准转化表!$B:$H,7,FALSE)</f>
        <v>#N/A</v>
      </c>
      <c r="K244" s="57"/>
      <c r="L244" s="57"/>
      <c r="M244" s="62"/>
      <c r="N244" s="58"/>
      <c r="O244" s="58" t="e">
        <f>VLOOKUP(D244,商品标准转化表!$B:$H,6,FALSE)</f>
        <v>#N/A</v>
      </c>
      <c r="P244" s="58" t="e">
        <f>VLOOKUP(D244,商品标准转化表!$B:$H,5,FALSE)</f>
        <v>#N/A</v>
      </c>
    </row>
    <row r="245" customFormat="1" spans="1:16">
      <c r="A245" s="58"/>
      <c r="B245" s="58"/>
      <c r="C245" s="59"/>
      <c r="D245" s="58"/>
      <c r="E245" s="57"/>
      <c r="F245" s="58"/>
      <c r="G245" s="60"/>
      <c r="H245" s="60"/>
      <c r="I245" s="58"/>
      <c r="J245" s="61" t="e">
        <f>VLOOKUP(D245,商品标准转化表!$B:$H,7,FALSE)</f>
        <v>#N/A</v>
      </c>
      <c r="K245" s="57"/>
      <c r="L245" s="57"/>
      <c r="M245" s="62"/>
      <c r="N245" s="58"/>
      <c r="O245" s="58" t="e">
        <f>VLOOKUP(D245,商品标准转化表!$B:$H,6,FALSE)</f>
        <v>#N/A</v>
      </c>
      <c r="P245" s="58" t="e">
        <f>VLOOKUP(D245,商品标准转化表!$B:$H,5,FALSE)</f>
        <v>#N/A</v>
      </c>
    </row>
    <row r="246" customFormat="1" spans="1:16">
      <c r="A246" s="58"/>
      <c r="B246" s="58"/>
      <c r="C246" s="59"/>
      <c r="D246" s="58"/>
      <c r="E246" s="57"/>
      <c r="F246" s="58"/>
      <c r="G246" s="60"/>
      <c r="H246" s="60"/>
      <c r="I246" s="58"/>
      <c r="J246" s="61" t="e">
        <f>VLOOKUP(D246,商品标准转化表!$B:$H,7,FALSE)</f>
        <v>#N/A</v>
      </c>
      <c r="K246" s="57"/>
      <c r="L246" s="57"/>
      <c r="M246" s="62"/>
      <c r="N246" s="58"/>
      <c r="O246" s="58" t="e">
        <f>VLOOKUP(D246,商品标准转化表!$B:$H,6,FALSE)</f>
        <v>#N/A</v>
      </c>
      <c r="P246" s="58" t="e">
        <f>VLOOKUP(D246,商品标准转化表!$B:$H,5,FALSE)</f>
        <v>#N/A</v>
      </c>
    </row>
    <row r="247" customFormat="1" spans="1:16">
      <c r="A247" s="58"/>
      <c r="B247" s="58"/>
      <c r="C247" s="59"/>
      <c r="D247" s="58"/>
      <c r="E247" s="57"/>
      <c r="F247" s="58"/>
      <c r="G247" s="60"/>
      <c r="H247" s="60"/>
      <c r="I247" s="58"/>
      <c r="J247" s="61" t="e">
        <f>VLOOKUP(D247,商品标准转化表!$B:$H,7,FALSE)</f>
        <v>#N/A</v>
      </c>
      <c r="K247" s="57"/>
      <c r="L247" s="57"/>
      <c r="M247" s="62"/>
      <c r="N247" s="58"/>
      <c r="O247" s="58" t="e">
        <f>VLOOKUP(D247,商品标准转化表!$B:$H,6,FALSE)</f>
        <v>#N/A</v>
      </c>
      <c r="P247" s="58" t="e">
        <f>VLOOKUP(D247,商品标准转化表!$B:$H,5,FALSE)</f>
        <v>#N/A</v>
      </c>
    </row>
    <row r="248" customFormat="1" spans="1:16">
      <c r="A248" s="58"/>
      <c r="B248" s="58"/>
      <c r="C248" s="59"/>
      <c r="D248" s="58"/>
      <c r="E248" s="57"/>
      <c r="F248" s="58"/>
      <c r="G248" s="60"/>
      <c r="H248" s="60"/>
      <c r="I248" s="58"/>
      <c r="J248" s="61" t="e">
        <f>VLOOKUP(D248,商品标准转化表!$B:$H,7,FALSE)</f>
        <v>#N/A</v>
      </c>
      <c r="K248" s="57"/>
      <c r="L248" s="57"/>
      <c r="M248" s="62"/>
      <c r="N248" s="58"/>
      <c r="O248" s="58" t="e">
        <f>VLOOKUP(D248,商品标准转化表!$B:$H,6,FALSE)</f>
        <v>#N/A</v>
      </c>
      <c r="P248" s="58" t="e">
        <f>VLOOKUP(D248,商品标准转化表!$B:$H,5,FALSE)</f>
        <v>#N/A</v>
      </c>
    </row>
    <row r="249" customFormat="1" spans="1:16">
      <c r="A249" s="58"/>
      <c r="B249" s="58"/>
      <c r="C249" s="59"/>
      <c r="D249" s="58"/>
      <c r="E249" s="57"/>
      <c r="F249" s="58"/>
      <c r="G249" s="60"/>
      <c r="H249" s="60"/>
      <c r="I249" s="58"/>
      <c r="J249" s="61" t="e">
        <f>VLOOKUP(D249,商品标准转化表!$B:$H,7,FALSE)</f>
        <v>#N/A</v>
      </c>
      <c r="K249" s="57"/>
      <c r="L249" s="57"/>
      <c r="M249" s="62"/>
      <c r="N249" s="58"/>
      <c r="O249" s="58" t="e">
        <f>VLOOKUP(D249,商品标准转化表!$B:$H,6,FALSE)</f>
        <v>#N/A</v>
      </c>
      <c r="P249" s="58" t="e">
        <f>VLOOKUP(D249,商品标准转化表!$B:$H,5,FALSE)</f>
        <v>#N/A</v>
      </c>
    </row>
    <row r="250" customFormat="1" spans="1:16">
      <c r="A250" s="58"/>
      <c r="B250" s="58"/>
      <c r="C250" s="59"/>
      <c r="D250" s="58"/>
      <c r="E250" s="57"/>
      <c r="F250" s="58"/>
      <c r="G250" s="60"/>
      <c r="H250" s="60"/>
      <c r="I250" s="58"/>
      <c r="J250" s="61" t="e">
        <f>VLOOKUP(D250,商品标准转化表!$B:$H,7,FALSE)</f>
        <v>#N/A</v>
      </c>
      <c r="K250" s="57"/>
      <c r="L250" s="57"/>
      <c r="M250" s="62"/>
      <c r="N250" s="58"/>
      <c r="O250" s="58" t="e">
        <f>VLOOKUP(D250,商品标准转化表!$B:$H,6,FALSE)</f>
        <v>#N/A</v>
      </c>
      <c r="P250" s="58" t="e">
        <f>VLOOKUP(D250,商品标准转化表!$B:$H,5,FALSE)</f>
        <v>#N/A</v>
      </c>
    </row>
    <row r="251" customFormat="1" spans="1:16">
      <c r="A251" s="58"/>
      <c r="B251" s="58"/>
      <c r="C251" s="59"/>
      <c r="D251" s="58"/>
      <c r="E251" s="57"/>
      <c r="F251" s="58"/>
      <c r="G251" s="60"/>
      <c r="H251" s="60"/>
      <c r="I251" s="58"/>
      <c r="J251" s="61" t="e">
        <f>VLOOKUP(D251,商品标准转化表!$B:$H,7,FALSE)</f>
        <v>#N/A</v>
      </c>
      <c r="K251" s="57"/>
      <c r="L251" s="57"/>
      <c r="M251" s="62"/>
      <c r="N251" s="58"/>
      <c r="O251" s="58" t="e">
        <f>VLOOKUP(D251,商品标准转化表!$B:$H,6,FALSE)</f>
        <v>#N/A</v>
      </c>
      <c r="P251" s="58" t="e">
        <f>VLOOKUP(D251,商品标准转化表!$B:$H,5,FALSE)</f>
        <v>#N/A</v>
      </c>
    </row>
    <row r="252" customFormat="1" spans="1:16">
      <c r="A252" s="58"/>
      <c r="B252" s="58"/>
      <c r="C252" s="59"/>
      <c r="D252" s="58"/>
      <c r="E252" s="57"/>
      <c r="F252" s="58"/>
      <c r="G252" s="60"/>
      <c r="H252" s="60"/>
      <c r="I252" s="58"/>
      <c r="J252" s="61" t="e">
        <f>VLOOKUP(D252,商品标准转化表!$B:$H,7,FALSE)</f>
        <v>#N/A</v>
      </c>
      <c r="K252" s="57"/>
      <c r="L252" s="57"/>
      <c r="M252" s="62"/>
      <c r="N252" s="58"/>
      <c r="O252" s="58" t="e">
        <f>VLOOKUP(D252,商品标准转化表!$B:$H,6,FALSE)</f>
        <v>#N/A</v>
      </c>
      <c r="P252" s="58" t="e">
        <f>VLOOKUP(D252,商品标准转化表!$B:$H,5,FALSE)</f>
        <v>#N/A</v>
      </c>
    </row>
    <row r="253" customFormat="1" spans="1:16">
      <c r="A253" s="58"/>
      <c r="B253" s="58"/>
      <c r="C253" s="59"/>
      <c r="D253" s="58"/>
      <c r="E253" s="57"/>
      <c r="F253" s="58"/>
      <c r="G253" s="60"/>
      <c r="H253" s="60"/>
      <c r="I253" s="58"/>
      <c r="J253" s="61" t="e">
        <f>VLOOKUP(D253,商品标准转化表!$B:$H,7,FALSE)</f>
        <v>#N/A</v>
      </c>
      <c r="K253" s="57"/>
      <c r="L253" s="57"/>
      <c r="M253" s="62"/>
      <c r="N253" s="58"/>
      <c r="O253" s="58" t="e">
        <f>VLOOKUP(D253,商品标准转化表!$B:$H,6,FALSE)</f>
        <v>#N/A</v>
      </c>
      <c r="P253" s="58" t="e">
        <f>VLOOKUP(D253,商品标准转化表!$B:$H,5,FALSE)</f>
        <v>#N/A</v>
      </c>
    </row>
    <row r="254" customFormat="1" spans="1:16">
      <c r="A254" s="58"/>
      <c r="B254" s="58"/>
      <c r="C254" s="59"/>
      <c r="D254" s="58"/>
      <c r="E254" s="57"/>
      <c r="F254" s="58"/>
      <c r="G254" s="60"/>
      <c r="H254" s="60"/>
      <c r="I254" s="58"/>
      <c r="J254" s="61" t="e">
        <f>VLOOKUP(D254,商品标准转化表!$B:$H,7,FALSE)</f>
        <v>#N/A</v>
      </c>
      <c r="K254" s="57"/>
      <c r="L254" s="57"/>
      <c r="M254" s="62"/>
      <c r="N254" s="58"/>
      <c r="O254" s="58" t="e">
        <f>VLOOKUP(D254,商品标准转化表!$B:$H,6,FALSE)</f>
        <v>#N/A</v>
      </c>
      <c r="P254" s="58" t="e">
        <f>VLOOKUP(D254,商品标准转化表!$B:$H,5,FALSE)</f>
        <v>#N/A</v>
      </c>
    </row>
    <row r="255" customFormat="1" spans="1:16">
      <c r="A255" s="58"/>
      <c r="B255" s="58"/>
      <c r="C255" s="59"/>
      <c r="D255" s="58"/>
      <c r="E255" s="57"/>
      <c r="F255" s="58"/>
      <c r="G255" s="60"/>
      <c r="H255" s="60"/>
      <c r="I255" s="58"/>
      <c r="J255" s="61" t="e">
        <f>VLOOKUP(D255,商品标准转化表!$B:$H,7,FALSE)</f>
        <v>#N/A</v>
      </c>
      <c r="K255" s="57"/>
      <c r="L255" s="57"/>
      <c r="M255" s="62"/>
      <c r="N255" s="58"/>
      <c r="O255" s="58" t="e">
        <f>VLOOKUP(D255,商品标准转化表!$B:$H,6,FALSE)</f>
        <v>#N/A</v>
      </c>
      <c r="P255" s="58" t="e">
        <f>VLOOKUP(D255,商品标准转化表!$B:$H,5,FALSE)</f>
        <v>#N/A</v>
      </c>
    </row>
    <row r="256" customFormat="1" spans="1:16">
      <c r="A256" s="58"/>
      <c r="B256" s="58"/>
      <c r="C256" s="59"/>
      <c r="D256" s="58"/>
      <c r="E256" s="57"/>
      <c r="F256" s="58"/>
      <c r="G256" s="60"/>
      <c r="H256" s="60"/>
      <c r="I256" s="58"/>
      <c r="J256" s="61" t="e">
        <f>VLOOKUP(D256,商品标准转化表!$B:$H,7,FALSE)</f>
        <v>#N/A</v>
      </c>
      <c r="K256" s="57"/>
      <c r="L256" s="57"/>
      <c r="M256" s="62"/>
      <c r="N256" s="58"/>
      <c r="O256" s="58" t="e">
        <f>VLOOKUP(D256,商品标准转化表!$B:$H,6,FALSE)</f>
        <v>#N/A</v>
      </c>
      <c r="P256" s="58" t="e">
        <f>VLOOKUP(D256,商品标准转化表!$B:$H,5,FALSE)</f>
        <v>#N/A</v>
      </c>
    </row>
    <row r="257" customFormat="1" spans="1:16">
      <c r="A257" s="58"/>
      <c r="B257" s="58"/>
      <c r="C257" s="59"/>
      <c r="D257" s="58"/>
      <c r="E257" s="57"/>
      <c r="F257" s="58"/>
      <c r="G257" s="60"/>
      <c r="H257" s="60"/>
      <c r="I257" s="58"/>
      <c r="J257" s="61" t="e">
        <f>VLOOKUP(D257,商品标准转化表!$B:$H,7,FALSE)</f>
        <v>#N/A</v>
      </c>
      <c r="K257" s="57"/>
      <c r="L257" s="57"/>
      <c r="M257" s="62"/>
      <c r="N257" s="58"/>
      <c r="O257" s="58" t="e">
        <f>VLOOKUP(D257,商品标准转化表!$B:$H,6,FALSE)</f>
        <v>#N/A</v>
      </c>
      <c r="P257" s="58" t="e">
        <f>VLOOKUP(D257,商品标准转化表!$B:$H,5,FALSE)</f>
        <v>#N/A</v>
      </c>
    </row>
    <row r="258" customFormat="1" spans="1:16">
      <c r="A258" s="58"/>
      <c r="B258" s="58"/>
      <c r="C258" s="59"/>
      <c r="D258" s="58"/>
      <c r="E258" s="57"/>
      <c r="F258" s="58"/>
      <c r="G258" s="60"/>
      <c r="H258" s="60"/>
      <c r="I258" s="58"/>
      <c r="J258" s="61" t="e">
        <f>VLOOKUP(D258,商品标准转化表!$B:$H,7,FALSE)</f>
        <v>#N/A</v>
      </c>
      <c r="K258" s="57"/>
      <c r="L258" s="57"/>
      <c r="M258" s="62"/>
      <c r="N258" s="58"/>
      <c r="O258" s="58" t="e">
        <f>VLOOKUP(D258,商品标准转化表!$B:$H,6,FALSE)</f>
        <v>#N/A</v>
      </c>
      <c r="P258" s="58" t="e">
        <f>VLOOKUP(D258,商品标准转化表!$B:$H,5,FALSE)</f>
        <v>#N/A</v>
      </c>
    </row>
    <row r="259" customFormat="1" spans="1:16">
      <c r="A259" s="58"/>
      <c r="B259" s="58"/>
      <c r="C259" s="59"/>
      <c r="D259" s="58"/>
      <c r="E259" s="57"/>
      <c r="F259" s="58"/>
      <c r="G259" s="60"/>
      <c r="H259" s="60"/>
      <c r="I259" s="58"/>
      <c r="J259" s="61" t="e">
        <f>VLOOKUP(D259,商品标准转化表!$B:$H,7,FALSE)</f>
        <v>#N/A</v>
      </c>
      <c r="K259" s="57"/>
      <c r="L259" s="57"/>
      <c r="M259" s="62"/>
      <c r="N259" s="58"/>
      <c r="O259" s="58" t="e">
        <f>VLOOKUP(D259,商品标准转化表!$B:$H,6,FALSE)</f>
        <v>#N/A</v>
      </c>
      <c r="P259" s="58" t="e">
        <f>VLOOKUP(D259,商品标准转化表!$B:$H,5,FALSE)</f>
        <v>#N/A</v>
      </c>
    </row>
    <row r="260" customFormat="1" spans="1:16">
      <c r="A260" s="58"/>
      <c r="B260" s="58"/>
      <c r="C260" s="59"/>
      <c r="D260" s="58"/>
      <c r="E260" s="57"/>
      <c r="F260" s="58"/>
      <c r="G260" s="60"/>
      <c r="H260" s="60"/>
      <c r="I260" s="58"/>
      <c r="J260" s="61" t="e">
        <f>VLOOKUP(D260,商品标准转化表!$B:$H,7,FALSE)</f>
        <v>#N/A</v>
      </c>
      <c r="K260" s="57"/>
      <c r="L260" s="57"/>
      <c r="M260" s="62"/>
      <c r="N260" s="58"/>
      <c r="O260" s="58" t="e">
        <f>VLOOKUP(D260,商品标准转化表!$B:$H,6,FALSE)</f>
        <v>#N/A</v>
      </c>
      <c r="P260" s="58" t="e">
        <f>VLOOKUP(D260,商品标准转化表!$B:$H,5,FALSE)</f>
        <v>#N/A</v>
      </c>
    </row>
    <row r="261" customFormat="1" spans="1:16">
      <c r="A261" s="58"/>
      <c r="B261" s="58"/>
      <c r="C261" s="59"/>
      <c r="D261" s="58"/>
      <c r="E261" s="57"/>
      <c r="F261" s="58"/>
      <c r="G261" s="60"/>
      <c r="H261" s="60"/>
      <c r="I261" s="58"/>
      <c r="J261" s="61" t="e">
        <f>VLOOKUP(D261,商品标准转化表!$B:$H,7,FALSE)</f>
        <v>#N/A</v>
      </c>
      <c r="K261" s="57"/>
      <c r="L261" s="57"/>
      <c r="M261" s="62"/>
      <c r="N261" s="58"/>
      <c r="O261" s="58" t="e">
        <f>VLOOKUP(D261,商品标准转化表!$B:$H,6,FALSE)</f>
        <v>#N/A</v>
      </c>
      <c r="P261" s="58" t="e">
        <f>VLOOKUP(D261,商品标准转化表!$B:$H,5,FALSE)</f>
        <v>#N/A</v>
      </c>
    </row>
    <row r="262" customFormat="1" spans="1:16">
      <c r="A262" s="58"/>
      <c r="B262" s="58"/>
      <c r="C262" s="59"/>
      <c r="D262" s="58"/>
      <c r="E262" s="57"/>
      <c r="F262" s="58"/>
      <c r="G262" s="60"/>
      <c r="H262" s="60"/>
      <c r="I262" s="58"/>
      <c r="J262" s="61" t="e">
        <f>VLOOKUP(D262,商品标准转化表!$B:$H,7,FALSE)</f>
        <v>#N/A</v>
      </c>
      <c r="K262" s="57"/>
      <c r="L262" s="57"/>
      <c r="M262" s="62"/>
      <c r="N262" s="58"/>
      <c r="O262" s="58" t="e">
        <f>VLOOKUP(D262,商品标准转化表!$B:$H,6,FALSE)</f>
        <v>#N/A</v>
      </c>
      <c r="P262" s="58" t="e">
        <f>VLOOKUP(D262,商品标准转化表!$B:$H,5,FALSE)</f>
        <v>#N/A</v>
      </c>
    </row>
    <row r="263" customFormat="1" spans="1:16">
      <c r="A263" s="58"/>
      <c r="B263" s="58"/>
      <c r="C263" s="59"/>
      <c r="D263" s="58"/>
      <c r="E263" s="57"/>
      <c r="F263" s="58"/>
      <c r="G263" s="60"/>
      <c r="H263" s="60"/>
      <c r="I263" s="58"/>
      <c r="J263" s="61" t="e">
        <f>VLOOKUP(D263,商品标准转化表!$B:$H,7,FALSE)</f>
        <v>#N/A</v>
      </c>
      <c r="K263" s="57"/>
      <c r="L263" s="57"/>
      <c r="M263" s="62"/>
      <c r="N263" s="58"/>
      <c r="O263" s="58" t="e">
        <f>VLOOKUP(D263,商品标准转化表!$B:$H,6,FALSE)</f>
        <v>#N/A</v>
      </c>
      <c r="P263" s="58" t="e">
        <f>VLOOKUP(D263,商品标准转化表!$B:$H,5,FALSE)</f>
        <v>#N/A</v>
      </c>
    </row>
    <row r="264" customFormat="1" spans="1:16">
      <c r="A264" s="58"/>
      <c r="B264" s="58"/>
      <c r="C264" s="59"/>
      <c r="D264" s="58"/>
      <c r="E264" s="57"/>
      <c r="F264" s="58"/>
      <c r="G264" s="60"/>
      <c r="H264" s="60"/>
      <c r="I264" s="58"/>
      <c r="J264" s="61" t="e">
        <f>VLOOKUP(D264,商品标准转化表!$B:$H,7,FALSE)</f>
        <v>#N/A</v>
      </c>
      <c r="K264" s="57"/>
      <c r="L264" s="57"/>
      <c r="M264" s="62"/>
      <c r="N264" s="58"/>
      <c r="O264" s="58" t="e">
        <f>VLOOKUP(D264,商品标准转化表!$B:$H,6,FALSE)</f>
        <v>#N/A</v>
      </c>
      <c r="P264" s="58" t="e">
        <f>VLOOKUP(D264,商品标准转化表!$B:$H,5,FALSE)</f>
        <v>#N/A</v>
      </c>
    </row>
    <row r="265" customFormat="1" spans="1:16">
      <c r="A265" s="58"/>
      <c r="B265" s="58"/>
      <c r="C265" s="59"/>
      <c r="D265" s="58"/>
      <c r="E265" s="57"/>
      <c r="F265" s="58"/>
      <c r="G265" s="60"/>
      <c r="H265" s="60"/>
      <c r="I265" s="58"/>
      <c r="J265" s="61" t="e">
        <f>VLOOKUP(D265,商品标准转化表!$B:$H,7,FALSE)</f>
        <v>#N/A</v>
      </c>
      <c r="K265" s="57"/>
      <c r="L265" s="57"/>
      <c r="M265" s="62"/>
      <c r="N265" s="58"/>
      <c r="O265" s="58" t="e">
        <f>VLOOKUP(D265,商品标准转化表!$B:$H,6,FALSE)</f>
        <v>#N/A</v>
      </c>
      <c r="P265" s="58" t="e">
        <f>VLOOKUP(D265,商品标准转化表!$B:$H,5,FALSE)</f>
        <v>#N/A</v>
      </c>
    </row>
    <row r="266" customFormat="1" spans="1:16">
      <c r="A266" s="58"/>
      <c r="B266" s="58"/>
      <c r="C266" s="59"/>
      <c r="D266" s="58"/>
      <c r="E266" s="57"/>
      <c r="F266" s="58"/>
      <c r="G266" s="60"/>
      <c r="H266" s="60"/>
      <c r="I266" s="58"/>
      <c r="J266" s="61" t="e">
        <f>VLOOKUP(D266,商品标准转化表!$B:$H,7,FALSE)</f>
        <v>#N/A</v>
      </c>
      <c r="K266" s="57"/>
      <c r="L266" s="57"/>
      <c r="M266" s="62"/>
      <c r="N266" s="58"/>
      <c r="O266" s="58" t="e">
        <f>VLOOKUP(D266,商品标准转化表!$B:$H,6,FALSE)</f>
        <v>#N/A</v>
      </c>
      <c r="P266" s="58" t="e">
        <f>VLOOKUP(D266,商品标准转化表!$B:$H,5,FALSE)</f>
        <v>#N/A</v>
      </c>
    </row>
    <row r="267" customFormat="1" spans="1:16">
      <c r="A267" s="58"/>
      <c r="B267" s="58"/>
      <c r="C267" s="59"/>
      <c r="D267" s="58"/>
      <c r="E267" s="57"/>
      <c r="F267" s="58"/>
      <c r="G267" s="60"/>
      <c r="H267" s="60"/>
      <c r="I267" s="58"/>
      <c r="J267" s="61" t="e">
        <f>VLOOKUP(D267,商品标准转化表!$B:$H,7,FALSE)</f>
        <v>#N/A</v>
      </c>
      <c r="K267" s="57"/>
      <c r="L267" s="57"/>
      <c r="M267" s="62"/>
      <c r="N267" s="58"/>
      <c r="O267" s="58" t="e">
        <f>VLOOKUP(D267,商品标准转化表!$B:$H,6,FALSE)</f>
        <v>#N/A</v>
      </c>
      <c r="P267" s="58" t="e">
        <f>VLOOKUP(D267,商品标准转化表!$B:$H,5,FALSE)</f>
        <v>#N/A</v>
      </c>
    </row>
    <row r="268" customFormat="1" spans="1:16">
      <c r="A268" s="58"/>
      <c r="B268" s="58"/>
      <c r="C268" s="59"/>
      <c r="D268" s="58"/>
      <c r="E268" s="57"/>
      <c r="F268" s="58"/>
      <c r="G268" s="60"/>
      <c r="H268" s="60"/>
      <c r="I268" s="58"/>
      <c r="J268" s="61" t="e">
        <f>VLOOKUP(D268,商品标准转化表!$B:$H,7,FALSE)</f>
        <v>#N/A</v>
      </c>
      <c r="K268" s="57"/>
      <c r="L268" s="57"/>
      <c r="M268" s="62"/>
      <c r="N268" s="58"/>
      <c r="O268" s="58" t="e">
        <f>VLOOKUP(D268,商品标准转化表!$B:$H,6,FALSE)</f>
        <v>#N/A</v>
      </c>
      <c r="P268" s="58" t="e">
        <f>VLOOKUP(D268,商品标准转化表!$B:$H,5,FALSE)</f>
        <v>#N/A</v>
      </c>
    </row>
    <row r="269" customFormat="1" spans="1:16">
      <c r="A269" s="58"/>
      <c r="B269" s="58"/>
      <c r="C269" s="59"/>
      <c r="D269" s="58"/>
      <c r="E269" s="57"/>
      <c r="F269" s="58"/>
      <c r="G269" s="60"/>
      <c r="H269" s="60"/>
      <c r="I269" s="58"/>
      <c r="J269" s="61" t="e">
        <f>VLOOKUP(D269,商品标准转化表!$B:$H,7,FALSE)</f>
        <v>#N/A</v>
      </c>
      <c r="K269" s="57"/>
      <c r="L269" s="57"/>
      <c r="M269" s="62"/>
      <c r="N269" s="58"/>
      <c r="O269" s="58" t="e">
        <f>VLOOKUP(D269,商品标准转化表!$B:$H,6,FALSE)</f>
        <v>#N/A</v>
      </c>
      <c r="P269" s="58" t="e">
        <f>VLOOKUP(D269,商品标准转化表!$B:$H,5,FALSE)</f>
        <v>#N/A</v>
      </c>
    </row>
    <row r="270" customFormat="1" spans="1:16">
      <c r="A270" s="58"/>
      <c r="B270" s="58"/>
      <c r="C270" s="59"/>
      <c r="D270" s="58"/>
      <c r="E270" s="57"/>
      <c r="F270" s="58"/>
      <c r="G270" s="60"/>
      <c r="H270" s="60"/>
      <c r="I270" s="58"/>
      <c r="J270" s="61" t="e">
        <f>VLOOKUP(D270,商品标准转化表!$B:$H,7,FALSE)</f>
        <v>#N/A</v>
      </c>
      <c r="K270" s="57"/>
      <c r="L270" s="57"/>
      <c r="M270" s="62"/>
      <c r="N270" s="58"/>
      <c r="O270" s="58" t="e">
        <f>VLOOKUP(D270,商品标准转化表!$B:$H,6,FALSE)</f>
        <v>#N/A</v>
      </c>
      <c r="P270" s="58" t="e">
        <f>VLOOKUP(D270,商品标准转化表!$B:$H,5,FALSE)</f>
        <v>#N/A</v>
      </c>
    </row>
    <row r="271" customFormat="1" spans="1:16">
      <c r="A271" s="58"/>
      <c r="B271" s="58"/>
      <c r="C271" s="59"/>
      <c r="D271" s="58"/>
      <c r="E271" s="57"/>
      <c r="F271" s="58"/>
      <c r="G271" s="60"/>
      <c r="H271" s="60"/>
      <c r="I271" s="58"/>
      <c r="J271" s="61" t="e">
        <f>VLOOKUP(D271,商品标准转化表!$B:$H,7,FALSE)</f>
        <v>#N/A</v>
      </c>
      <c r="K271" s="57"/>
      <c r="L271" s="57"/>
      <c r="M271" s="62"/>
      <c r="N271" s="58"/>
      <c r="O271" s="58" t="e">
        <f>VLOOKUP(D271,商品标准转化表!$B:$H,6,FALSE)</f>
        <v>#N/A</v>
      </c>
      <c r="P271" s="58" t="e">
        <f>VLOOKUP(D271,商品标准转化表!$B:$H,5,FALSE)</f>
        <v>#N/A</v>
      </c>
    </row>
    <row r="272" customFormat="1" spans="1:16">
      <c r="A272" s="58"/>
      <c r="B272" s="58"/>
      <c r="C272" s="59"/>
      <c r="D272" s="58"/>
      <c r="E272" s="57"/>
      <c r="F272" s="58"/>
      <c r="G272" s="60"/>
      <c r="H272" s="60"/>
      <c r="I272" s="58"/>
      <c r="J272" s="61" t="e">
        <f>VLOOKUP(D272,商品标准转化表!$B:$H,7,FALSE)</f>
        <v>#N/A</v>
      </c>
      <c r="K272" s="57"/>
      <c r="L272" s="57"/>
      <c r="M272" s="62"/>
      <c r="N272" s="58"/>
      <c r="O272" s="58" t="e">
        <f>VLOOKUP(D272,商品标准转化表!$B:$H,6,FALSE)</f>
        <v>#N/A</v>
      </c>
      <c r="P272" s="58" t="e">
        <f>VLOOKUP(D272,商品标准转化表!$B:$H,5,FALSE)</f>
        <v>#N/A</v>
      </c>
    </row>
    <row r="273" customFormat="1" spans="1:16">
      <c r="A273" s="58"/>
      <c r="B273" s="58"/>
      <c r="C273" s="59"/>
      <c r="D273" s="58"/>
      <c r="E273" s="57"/>
      <c r="F273" s="58"/>
      <c r="G273" s="60"/>
      <c r="H273" s="60"/>
      <c r="I273" s="58"/>
      <c r="J273" s="61" t="e">
        <f>VLOOKUP(D273,商品标准转化表!$B:$H,7,FALSE)</f>
        <v>#N/A</v>
      </c>
      <c r="K273" s="57"/>
      <c r="L273" s="57"/>
      <c r="M273" s="62"/>
      <c r="N273" s="58"/>
      <c r="O273" s="58" t="e">
        <f>VLOOKUP(D273,商品标准转化表!$B:$H,6,FALSE)</f>
        <v>#N/A</v>
      </c>
      <c r="P273" s="58" t="e">
        <f>VLOOKUP(D273,商品标准转化表!$B:$H,5,FALSE)</f>
        <v>#N/A</v>
      </c>
    </row>
    <row r="274" customFormat="1" spans="1:16">
      <c r="A274" s="58"/>
      <c r="B274" s="58"/>
      <c r="C274" s="59"/>
      <c r="D274" s="58"/>
      <c r="E274" s="57"/>
      <c r="F274" s="58"/>
      <c r="G274" s="60"/>
      <c r="H274" s="60"/>
      <c r="I274" s="58"/>
      <c r="J274" s="61" t="e">
        <f>VLOOKUP(D274,商品标准转化表!$B:$H,7,FALSE)</f>
        <v>#N/A</v>
      </c>
      <c r="K274" s="57"/>
      <c r="L274" s="57"/>
      <c r="M274" s="62"/>
      <c r="N274" s="58"/>
      <c r="O274" s="58" t="e">
        <f>VLOOKUP(D274,商品标准转化表!$B:$H,6,FALSE)</f>
        <v>#N/A</v>
      </c>
      <c r="P274" s="58" t="e">
        <f>VLOOKUP(D274,商品标准转化表!$B:$H,5,FALSE)</f>
        <v>#N/A</v>
      </c>
    </row>
    <row r="275" customFormat="1" spans="1:16">
      <c r="A275" s="58"/>
      <c r="B275" s="58"/>
      <c r="C275" s="59"/>
      <c r="D275" s="58"/>
      <c r="E275" s="57"/>
      <c r="F275" s="58"/>
      <c r="G275" s="60"/>
      <c r="H275" s="60"/>
      <c r="I275" s="58"/>
      <c r="J275" s="61" t="e">
        <f>VLOOKUP(D275,商品标准转化表!$B:$H,7,FALSE)</f>
        <v>#N/A</v>
      </c>
      <c r="K275" s="57"/>
      <c r="L275" s="57"/>
      <c r="M275" s="62"/>
      <c r="N275" s="58"/>
      <c r="O275" s="58" t="e">
        <f>VLOOKUP(D275,商品标准转化表!$B:$H,6,FALSE)</f>
        <v>#N/A</v>
      </c>
      <c r="P275" s="58" t="e">
        <f>VLOOKUP(D275,商品标准转化表!$B:$H,5,FALSE)</f>
        <v>#N/A</v>
      </c>
    </row>
    <row r="276" customFormat="1" spans="1:16">
      <c r="A276" s="58"/>
      <c r="B276" s="58"/>
      <c r="C276" s="59"/>
      <c r="D276" s="58"/>
      <c r="E276" s="57"/>
      <c r="F276" s="58"/>
      <c r="G276" s="60"/>
      <c r="H276" s="60"/>
      <c r="I276" s="58"/>
      <c r="J276" s="61" t="e">
        <f>VLOOKUP(D276,商品标准转化表!$B:$H,7,FALSE)</f>
        <v>#N/A</v>
      </c>
      <c r="K276" s="57"/>
      <c r="L276" s="57"/>
      <c r="M276" s="62"/>
      <c r="N276" s="58"/>
      <c r="O276" s="58" t="e">
        <f>VLOOKUP(D276,商品标准转化表!$B:$H,6,FALSE)</f>
        <v>#N/A</v>
      </c>
      <c r="P276" s="58" t="e">
        <f>VLOOKUP(D276,商品标准转化表!$B:$H,5,FALSE)</f>
        <v>#N/A</v>
      </c>
    </row>
    <row r="277" customFormat="1" spans="1:16">
      <c r="A277" s="58"/>
      <c r="B277" s="58"/>
      <c r="C277" s="59"/>
      <c r="D277" s="58"/>
      <c r="E277" s="57"/>
      <c r="F277" s="58"/>
      <c r="G277" s="60"/>
      <c r="H277" s="60"/>
      <c r="I277" s="58"/>
      <c r="J277" s="61" t="e">
        <f>VLOOKUP(D277,商品标准转化表!$B:$H,7,FALSE)</f>
        <v>#N/A</v>
      </c>
      <c r="K277" s="57"/>
      <c r="L277" s="57"/>
      <c r="M277" s="62"/>
      <c r="N277" s="58"/>
      <c r="O277" s="58" t="e">
        <f>VLOOKUP(D277,商品标准转化表!$B:$H,6,FALSE)</f>
        <v>#N/A</v>
      </c>
      <c r="P277" s="58" t="e">
        <f>VLOOKUP(D277,商品标准转化表!$B:$H,5,FALSE)</f>
        <v>#N/A</v>
      </c>
    </row>
    <row r="278" customFormat="1" spans="1:16">
      <c r="A278" s="58"/>
      <c r="B278" s="58"/>
      <c r="C278" s="59"/>
      <c r="D278" s="58"/>
      <c r="E278" s="57"/>
      <c r="F278" s="58"/>
      <c r="G278" s="60"/>
      <c r="H278" s="60"/>
      <c r="I278" s="58"/>
      <c r="J278" s="61" t="e">
        <f>VLOOKUP(D278,商品标准转化表!$B:$H,7,FALSE)</f>
        <v>#N/A</v>
      </c>
      <c r="K278" s="57"/>
      <c r="L278" s="57"/>
      <c r="M278" s="62"/>
      <c r="N278" s="58"/>
      <c r="O278" s="58" t="e">
        <f>VLOOKUP(D278,商品标准转化表!$B:$H,6,FALSE)</f>
        <v>#N/A</v>
      </c>
      <c r="P278" s="58" t="e">
        <f>VLOOKUP(D278,商品标准转化表!$B:$H,5,FALSE)</f>
        <v>#N/A</v>
      </c>
    </row>
    <row r="279" customFormat="1" spans="1:16">
      <c r="A279" s="58"/>
      <c r="B279" s="58"/>
      <c r="C279" s="59"/>
      <c r="D279" s="58"/>
      <c r="E279" s="57"/>
      <c r="F279" s="58"/>
      <c r="G279" s="60"/>
      <c r="H279" s="60"/>
      <c r="I279" s="58"/>
      <c r="J279" s="61" t="e">
        <f>VLOOKUP(D279,商品标准转化表!$B:$H,7,FALSE)</f>
        <v>#N/A</v>
      </c>
      <c r="K279" s="57"/>
      <c r="L279" s="57"/>
      <c r="M279" s="62"/>
      <c r="N279" s="58"/>
      <c r="O279" s="58" t="e">
        <f>VLOOKUP(D279,商品标准转化表!$B:$H,6,FALSE)</f>
        <v>#N/A</v>
      </c>
      <c r="P279" s="58" t="e">
        <f>VLOOKUP(D279,商品标准转化表!$B:$H,5,FALSE)</f>
        <v>#N/A</v>
      </c>
    </row>
    <row r="280" customFormat="1" spans="1:16">
      <c r="A280" s="58"/>
      <c r="B280" s="58"/>
      <c r="C280" s="59"/>
      <c r="D280" s="58"/>
      <c r="E280" s="57"/>
      <c r="F280" s="58"/>
      <c r="G280" s="60"/>
      <c r="H280" s="60"/>
      <c r="I280" s="58"/>
      <c r="J280" s="61" t="e">
        <f>VLOOKUP(D280,商品标准转化表!$B:$H,7,FALSE)</f>
        <v>#N/A</v>
      </c>
      <c r="K280" s="57"/>
      <c r="L280" s="57"/>
      <c r="M280" s="62"/>
      <c r="N280" s="58"/>
      <c r="O280" s="58" t="e">
        <f>VLOOKUP(D280,商品标准转化表!$B:$H,6,FALSE)</f>
        <v>#N/A</v>
      </c>
      <c r="P280" s="58" t="e">
        <f>VLOOKUP(D280,商品标准转化表!$B:$H,5,FALSE)</f>
        <v>#N/A</v>
      </c>
    </row>
    <row r="281" customFormat="1" spans="1:16">
      <c r="A281" s="58"/>
      <c r="B281" s="58"/>
      <c r="C281" s="59"/>
      <c r="D281" s="58"/>
      <c r="E281" s="57"/>
      <c r="F281" s="58"/>
      <c r="G281" s="60"/>
      <c r="H281" s="60"/>
      <c r="I281" s="58"/>
      <c r="J281" s="61" t="e">
        <f>VLOOKUP(D281,商品标准转化表!$B:$H,7,FALSE)</f>
        <v>#N/A</v>
      </c>
      <c r="K281" s="57"/>
      <c r="L281" s="57"/>
      <c r="M281" s="62"/>
      <c r="N281" s="58"/>
      <c r="O281" s="58" t="e">
        <f>VLOOKUP(D281,商品标准转化表!$B:$H,6,FALSE)</f>
        <v>#N/A</v>
      </c>
      <c r="P281" s="58" t="e">
        <f>VLOOKUP(D281,商品标准转化表!$B:$H,5,FALSE)</f>
        <v>#N/A</v>
      </c>
    </row>
    <row r="282" customFormat="1" spans="1:16">
      <c r="A282" s="58"/>
      <c r="B282" s="58"/>
      <c r="C282" s="59"/>
      <c r="D282" s="58"/>
      <c r="E282" s="57"/>
      <c r="F282" s="58"/>
      <c r="G282" s="60"/>
      <c r="H282" s="60"/>
      <c r="I282" s="58"/>
      <c r="J282" s="61" t="e">
        <f>VLOOKUP(D282,商品标准转化表!$B:$H,7,FALSE)</f>
        <v>#N/A</v>
      </c>
      <c r="K282" s="57"/>
      <c r="L282" s="57"/>
      <c r="M282" s="62"/>
      <c r="N282" s="58"/>
      <c r="O282" s="58" t="e">
        <f>VLOOKUP(D282,商品标准转化表!$B:$H,6,FALSE)</f>
        <v>#N/A</v>
      </c>
      <c r="P282" s="58" t="e">
        <f>VLOOKUP(D282,商品标准转化表!$B:$H,5,FALSE)</f>
        <v>#N/A</v>
      </c>
    </row>
    <row r="283" customFormat="1" spans="1:16">
      <c r="A283" s="58"/>
      <c r="B283" s="58"/>
      <c r="C283" s="59"/>
      <c r="D283" s="58"/>
      <c r="E283" s="57"/>
      <c r="F283" s="58"/>
      <c r="G283" s="60"/>
      <c r="H283" s="60"/>
      <c r="I283" s="58"/>
      <c r="J283" s="61" t="e">
        <f>VLOOKUP(D283,商品标准转化表!$B:$H,7,FALSE)</f>
        <v>#N/A</v>
      </c>
      <c r="K283" s="57"/>
      <c r="L283" s="57"/>
      <c r="M283" s="62"/>
      <c r="N283" s="58"/>
      <c r="O283" s="58" t="e">
        <f>VLOOKUP(D283,商品标准转化表!$B:$H,6,FALSE)</f>
        <v>#N/A</v>
      </c>
      <c r="P283" s="58" t="e">
        <f>VLOOKUP(D283,商品标准转化表!$B:$H,5,FALSE)</f>
        <v>#N/A</v>
      </c>
    </row>
    <row r="284" customFormat="1" spans="1:16">
      <c r="A284" s="58"/>
      <c r="B284" s="58"/>
      <c r="C284" s="59"/>
      <c r="D284" s="58"/>
      <c r="E284" s="57"/>
      <c r="F284" s="58"/>
      <c r="G284" s="60"/>
      <c r="H284" s="60"/>
      <c r="I284" s="58"/>
      <c r="J284" s="61" t="e">
        <f>VLOOKUP(D284,商品标准转化表!$B:$H,7,FALSE)</f>
        <v>#N/A</v>
      </c>
      <c r="K284" s="57"/>
      <c r="L284" s="57"/>
      <c r="M284" s="62"/>
      <c r="N284" s="58"/>
      <c r="O284" s="58" t="e">
        <f>VLOOKUP(D284,商品标准转化表!$B:$H,6,FALSE)</f>
        <v>#N/A</v>
      </c>
      <c r="P284" s="58" t="e">
        <f>VLOOKUP(D284,商品标准转化表!$B:$H,5,FALSE)</f>
        <v>#N/A</v>
      </c>
    </row>
    <row r="285" customFormat="1" spans="1:16">
      <c r="A285" s="58"/>
      <c r="B285" s="58"/>
      <c r="C285" s="59"/>
      <c r="D285" s="58"/>
      <c r="E285" s="57"/>
      <c r="F285" s="58"/>
      <c r="G285" s="60"/>
      <c r="H285" s="60"/>
      <c r="I285" s="58"/>
      <c r="J285" s="61" t="e">
        <f>VLOOKUP(D285,商品标准转化表!$B:$H,7,FALSE)</f>
        <v>#N/A</v>
      </c>
      <c r="K285" s="57"/>
      <c r="L285" s="57"/>
      <c r="M285" s="62"/>
      <c r="N285" s="58"/>
      <c r="O285" s="58" t="e">
        <f>VLOOKUP(D285,商品标准转化表!$B:$H,6,FALSE)</f>
        <v>#N/A</v>
      </c>
      <c r="P285" s="58" t="e">
        <f>VLOOKUP(D285,商品标准转化表!$B:$H,5,FALSE)</f>
        <v>#N/A</v>
      </c>
    </row>
    <row r="286" customFormat="1" spans="1:16">
      <c r="A286" s="58"/>
      <c r="B286" s="58"/>
      <c r="C286" s="59"/>
      <c r="D286" s="58"/>
      <c r="E286" s="57"/>
      <c r="F286" s="58"/>
      <c r="G286" s="60"/>
      <c r="H286" s="60"/>
      <c r="I286" s="58"/>
      <c r="J286" s="61" t="e">
        <f>VLOOKUP(D286,商品标准转化表!$B:$H,7,FALSE)</f>
        <v>#N/A</v>
      </c>
      <c r="K286" s="57"/>
      <c r="L286" s="57"/>
      <c r="M286" s="62"/>
      <c r="N286" s="58"/>
      <c r="O286" s="58" t="e">
        <f>VLOOKUP(D286,商品标准转化表!$B:$H,6,FALSE)</f>
        <v>#N/A</v>
      </c>
      <c r="P286" s="58" t="e">
        <f>VLOOKUP(D286,商品标准转化表!$B:$H,5,FALSE)</f>
        <v>#N/A</v>
      </c>
    </row>
    <row r="287" customFormat="1" spans="1:16">
      <c r="A287" s="58"/>
      <c r="B287" s="58"/>
      <c r="C287" s="59"/>
      <c r="D287" s="58"/>
      <c r="E287" s="57"/>
      <c r="F287" s="58"/>
      <c r="G287" s="60"/>
      <c r="H287" s="60"/>
      <c r="I287" s="58"/>
      <c r="J287" s="61" t="e">
        <f>VLOOKUP(D287,商品标准转化表!$B:$H,7,FALSE)</f>
        <v>#N/A</v>
      </c>
      <c r="K287" s="57"/>
      <c r="L287" s="57"/>
      <c r="M287" s="62"/>
      <c r="N287" s="58"/>
      <c r="O287" s="58" t="e">
        <f>VLOOKUP(D287,商品标准转化表!$B:$H,6,FALSE)</f>
        <v>#N/A</v>
      </c>
      <c r="P287" s="58" t="e">
        <f>VLOOKUP(D287,商品标准转化表!$B:$H,5,FALSE)</f>
        <v>#N/A</v>
      </c>
    </row>
    <row r="288" customFormat="1" spans="1:16">
      <c r="A288" s="58"/>
      <c r="B288" s="58"/>
      <c r="C288" s="59"/>
      <c r="D288" s="58"/>
      <c r="E288" s="57"/>
      <c r="F288" s="58"/>
      <c r="G288" s="60"/>
      <c r="H288" s="60"/>
      <c r="I288" s="58"/>
      <c r="J288" s="61" t="e">
        <f>VLOOKUP(D288,商品标准转化表!$B:$H,7,FALSE)</f>
        <v>#N/A</v>
      </c>
      <c r="K288" s="57"/>
      <c r="L288" s="57"/>
      <c r="M288" s="62"/>
      <c r="N288" s="58"/>
      <c r="O288" s="58" t="e">
        <f>VLOOKUP(D288,商品标准转化表!$B:$H,6,FALSE)</f>
        <v>#N/A</v>
      </c>
      <c r="P288" s="58" t="e">
        <f>VLOOKUP(D288,商品标准转化表!$B:$H,5,FALSE)</f>
        <v>#N/A</v>
      </c>
    </row>
    <row r="289" customFormat="1" spans="1:16">
      <c r="A289" s="58"/>
      <c r="B289" s="58"/>
      <c r="C289" s="59"/>
      <c r="D289" s="58"/>
      <c r="E289" s="57"/>
      <c r="F289" s="58"/>
      <c r="G289" s="60"/>
      <c r="H289" s="60"/>
      <c r="I289" s="58"/>
      <c r="J289" s="61" t="e">
        <f>VLOOKUP(D289,商品标准转化表!$B:$H,7,FALSE)</f>
        <v>#N/A</v>
      </c>
      <c r="K289" s="57"/>
      <c r="L289" s="57"/>
      <c r="M289" s="62"/>
      <c r="N289" s="58"/>
      <c r="O289" s="58" t="e">
        <f>VLOOKUP(D289,商品标准转化表!$B:$H,6,FALSE)</f>
        <v>#N/A</v>
      </c>
      <c r="P289" s="58" t="e">
        <f>VLOOKUP(D289,商品标准转化表!$B:$H,5,FALSE)</f>
        <v>#N/A</v>
      </c>
    </row>
    <row r="290" customFormat="1" spans="1:16">
      <c r="A290" s="58"/>
      <c r="B290" s="58"/>
      <c r="C290" s="59"/>
      <c r="D290" s="58"/>
      <c r="E290" s="57"/>
      <c r="F290" s="58"/>
      <c r="G290" s="60"/>
      <c r="H290" s="60"/>
      <c r="I290" s="58"/>
      <c r="J290" s="61" t="e">
        <f>VLOOKUP(D290,商品标准转化表!$B:$H,7,FALSE)</f>
        <v>#N/A</v>
      </c>
      <c r="K290" s="57"/>
      <c r="L290" s="57"/>
      <c r="M290" s="62"/>
      <c r="N290" s="58"/>
      <c r="O290" s="58" t="e">
        <f>VLOOKUP(D290,商品标准转化表!$B:$H,6,FALSE)</f>
        <v>#N/A</v>
      </c>
      <c r="P290" s="58" t="e">
        <f>VLOOKUP(D290,商品标准转化表!$B:$H,5,FALSE)</f>
        <v>#N/A</v>
      </c>
    </row>
    <row r="291" customFormat="1" spans="1:16">
      <c r="A291" s="58"/>
      <c r="B291" s="58"/>
      <c r="C291" s="59"/>
      <c r="D291" s="58"/>
      <c r="E291" s="57"/>
      <c r="F291" s="58"/>
      <c r="G291" s="60"/>
      <c r="H291" s="60"/>
      <c r="I291" s="58"/>
      <c r="J291" s="61" t="e">
        <f>VLOOKUP(D291,商品标准转化表!$B:$H,7,FALSE)</f>
        <v>#N/A</v>
      </c>
      <c r="K291" s="57"/>
      <c r="L291" s="57"/>
      <c r="M291" s="62"/>
      <c r="N291" s="58"/>
      <c r="O291" s="58" t="e">
        <f>VLOOKUP(D291,商品标准转化表!$B:$H,6,FALSE)</f>
        <v>#N/A</v>
      </c>
      <c r="P291" s="58" t="e">
        <f>VLOOKUP(D291,商品标准转化表!$B:$H,5,FALSE)</f>
        <v>#N/A</v>
      </c>
    </row>
    <row r="292" customFormat="1" spans="1:16">
      <c r="A292" s="58"/>
      <c r="B292" s="58"/>
      <c r="C292" s="59"/>
      <c r="D292" s="58"/>
      <c r="E292" s="57"/>
      <c r="F292" s="58"/>
      <c r="G292" s="60"/>
      <c r="H292" s="60"/>
      <c r="I292" s="58"/>
      <c r="J292" s="61" t="e">
        <f>VLOOKUP(D292,商品标准转化表!$B:$H,7,FALSE)</f>
        <v>#N/A</v>
      </c>
      <c r="K292" s="57"/>
      <c r="L292" s="57"/>
      <c r="M292" s="62"/>
      <c r="N292" s="58"/>
      <c r="O292" s="58" t="e">
        <f>VLOOKUP(D292,商品标准转化表!$B:$H,6,FALSE)</f>
        <v>#N/A</v>
      </c>
      <c r="P292" s="58" t="e">
        <f>VLOOKUP(D292,商品标准转化表!$B:$H,5,FALSE)</f>
        <v>#N/A</v>
      </c>
    </row>
    <row r="293" customFormat="1" spans="1:16">
      <c r="A293" s="58"/>
      <c r="B293" s="58"/>
      <c r="C293" s="59"/>
      <c r="D293" s="58"/>
      <c r="E293" s="57"/>
      <c r="F293" s="58"/>
      <c r="G293" s="60"/>
      <c r="H293" s="60"/>
      <c r="I293" s="58"/>
      <c r="J293" s="61" t="e">
        <f>VLOOKUP(D293,商品标准转化表!$B:$H,7,FALSE)</f>
        <v>#N/A</v>
      </c>
      <c r="K293" s="57"/>
      <c r="L293" s="57"/>
      <c r="M293" s="62"/>
      <c r="N293" s="58"/>
      <c r="O293" s="58" t="e">
        <f>VLOOKUP(D293,商品标准转化表!$B:$H,6,FALSE)</f>
        <v>#N/A</v>
      </c>
      <c r="P293" s="58" t="e">
        <f>VLOOKUP(D293,商品标准转化表!$B:$H,5,FALSE)</f>
        <v>#N/A</v>
      </c>
    </row>
    <row r="294" customFormat="1" spans="1:16">
      <c r="A294" s="58"/>
      <c r="B294" s="58"/>
      <c r="C294" s="59"/>
      <c r="D294" s="58"/>
      <c r="E294" s="57"/>
      <c r="F294" s="58"/>
      <c r="G294" s="60"/>
      <c r="H294" s="60"/>
      <c r="I294" s="58"/>
      <c r="J294" s="61" t="e">
        <f>VLOOKUP(D294,商品标准转化表!$B:$H,7,FALSE)</f>
        <v>#N/A</v>
      </c>
      <c r="K294" s="57"/>
      <c r="L294" s="57"/>
      <c r="M294" s="62"/>
      <c r="N294" s="58"/>
      <c r="O294" s="58" t="e">
        <f>VLOOKUP(D294,商品标准转化表!$B:$H,6,FALSE)</f>
        <v>#N/A</v>
      </c>
      <c r="P294" s="58" t="e">
        <f>VLOOKUP(D294,商品标准转化表!$B:$H,5,FALSE)</f>
        <v>#N/A</v>
      </c>
    </row>
    <row r="295" customFormat="1" spans="1:16">
      <c r="A295" s="58"/>
      <c r="B295" s="58"/>
      <c r="C295" s="59"/>
      <c r="D295" s="58"/>
      <c r="E295" s="57"/>
      <c r="F295" s="58"/>
      <c r="G295" s="60"/>
      <c r="H295" s="60"/>
      <c r="I295" s="58"/>
      <c r="J295" s="61" t="e">
        <f>VLOOKUP(D295,商品标准转化表!$B:$H,7,FALSE)</f>
        <v>#N/A</v>
      </c>
      <c r="K295" s="57"/>
      <c r="L295" s="57"/>
      <c r="M295" s="62"/>
      <c r="N295" s="58"/>
      <c r="O295" s="58" t="e">
        <f>VLOOKUP(D295,商品标准转化表!$B:$H,6,FALSE)</f>
        <v>#N/A</v>
      </c>
      <c r="P295" s="58" t="e">
        <f>VLOOKUP(D295,商品标准转化表!$B:$H,5,FALSE)</f>
        <v>#N/A</v>
      </c>
    </row>
    <row r="296" customFormat="1" spans="1:16">
      <c r="A296" s="58"/>
      <c r="B296" s="58"/>
      <c r="C296" s="59"/>
      <c r="D296" s="58"/>
      <c r="E296" s="57"/>
      <c r="F296" s="58"/>
      <c r="G296" s="60"/>
      <c r="H296" s="60"/>
      <c r="I296" s="58"/>
      <c r="J296" s="61" t="e">
        <f>VLOOKUP(D296,商品标准转化表!$B:$H,7,FALSE)</f>
        <v>#N/A</v>
      </c>
      <c r="K296" s="57"/>
      <c r="L296" s="57"/>
      <c r="M296" s="62"/>
      <c r="N296" s="58"/>
      <c r="O296" s="58" t="e">
        <f>VLOOKUP(D296,商品标准转化表!$B:$H,6,FALSE)</f>
        <v>#N/A</v>
      </c>
      <c r="P296" s="58" t="e">
        <f>VLOOKUP(D296,商品标准转化表!$B:$H,5,FALSE)</f>
        <v>#N/A</v>
      </c>
    </row>
    <row r="297" customFormat="1" spans="1:16">
      <c r="A297" s="58"/>
      <c r="B297" s="58"/>
      <c r="C297" s="59"/>
      <c r="D297" s="58"/>
      <c r="E297" s="57"/>
      <c r="F297" s="58"/>
      <c r="G297" s="60"/>
      <c r="H297" s="60"/>
      <c r="I297" s="58"/>
      <c r="J297" s="61" t="e">
        <f>VLOOKUP(D297,商品标准转化表!$B:$H,7,FALSE)</f>
        <v>#N/A</v>
      </c>
      <c r="K297" s="57"/>
      <c r="L297" s="57"/>
      <c r="M297" s="62"/>
      <c r="N297" s="58"/>
      <c r="O297" s="58" t="e">
        <f>VLOOKUP(D297,商品标准转化表!$B:$H,6,FALSE)</f>
        <v>#N/A</v>
      </c>
      <c r="P297" s="58" t="e">
        <f>VLOOKUP(D297,商品标准转化表!$B:$H,5,FALSE)</f>
        <v>#N/A</v>
      </c>
    </row>
    <row r="298" customFormat="1" spans="1:16">
      <c r="A298" s="58"/>
      <c r="B298" s="58"/>
      <c r="C298" s="59"/>
      <c r="D298" s="58"/>
      <c r="E298" s="57"/>
      <c r="F298" s="58"/>
      <c r="G298" s="60"/>
      <c r="H298" s="60"/>
      <c r="I298" s="58"/>
      <c r="J298" s="61" t="e">
        <f>VLOOKUP(D298,商品标准转化表!$B:$H,7,FALSE)</f>
        <v>#N/A</v>
      </c>
      <c r="K298" s="57"/>
      <c r="L298" s="57"/>
      <c r="M298" s="62"/>
      <c r="N298" s="58"/>
      <c r="O298" s="58" t="e">
        <f>VLOOKUP(D298,商品标准转化表!$B:$H,6,FALSE)</f>
        <v>#N/A</v>
      </c>
      <c r="P298" s="58" t="e">
        <f>VLOOKUP(D298,商品标准转化表!$B:$H,5,FALSE)</f>
        <v>#N/A</v>
      </c>
    </row>
    <row r="299" customFormat="1" spans="1:16">
      <c r="A299" s="58"/>
      <c r="B299" s="58"/>
      <c r="C299" s="59"/>
      <c r="D299" s="58"/>
      <c r="E299" s="57"/>
      <c r="F299" s="58"/>
      <c r="G299" s="60"/>
      <c r="H299" s="60"/>
      <c r="I299" s="58"/>
      <c r="J299" s="61" t="e">
        <f>VLOOKUP(D299,商品标准转化表!$B:$H,7,FALSE)</f>
        <v>#N/A</v>
      </c>
      <c r="K299" s="57"/>
      <c r="L299" s="57"/>
      <c r="M299" s="62"/>
      <c r="N299" s="58"/>
      <c r="O299" s="58" t="e">
        <f>VLOOKUP(D299,商品标准转化表!$B:$H,6,FALSE)</f>
        <v>#N/A</v>
      </c>
      <c r="P299" s="58" t="e">
        <f>VLOOKUP(D299,商品标准转化表!$B:$H,5,FALSE)</f>
        <v>#N/A</v>
      </c>
    </row>
    <row r="300" customFormat="1" spans="1:16">
      <c r="A300" s="58"/>
      <c r="B300" s="58"/>
      <c r="C300" s="59"/>
      <c r="D300" s="58"/>
      <c r="E300" s="57"/>
      <c r="F300" s="58"/>
      <c r="G300" s="60"/>
      <c r="H300" s="60"/>
      <c r="I300" s="58"/>
      <c r="J300" s="61" t="e">
        <f>VLOOKUP(D300,商品标准转化表!$B:$H,7,FALSE)</f>
        <v>#N/A</v>
      </c>
      <c r="K300" s="57"/>
      <c r="L300" s="57"/>
      <c r="M300" s="62"/>
      <c r="N300" s="58"/>
      <c r="O300" s="58" t="e">
        <f>VLOOKUP(D300,商品标准转化表!$B:$H,6,FALSE)</f>
        <v>#N/A</v>
      </c>
      <c r="P300" s="58" t="e">
        <f>VLOOKUP(D300,商品标准转化表!$B:$H,5,FALSE)</f>
        <v>#N/A</v>
      </c>
    </row>
    <row r="301" customFormat="1" spans="1:16">
      <c r="A301" s="58"/>
      <c r="B301" s="58"/>
      <c r="C301" s="59"/>
      <c r="D301" s="58"/>
      <c r="E301" s="57"/>
      <c r="F301" s="58"/>
      <c r="G301" s="60"/>
      <c r="H301" s="60"/>
      <c r="I301" s="58"/>
      <c r="J301" s="61" t="e">
        <f>VLOOKUP(D301,商品标准转化表!$B:$H,7,FALSE)</f>
        <v>#N/A</v>
      </c>
      <c r="K301" s="57"/>
      <c r="L301" s="57"/>
      <c r="M301" s="62"/>
      <c r="N301" s="58"/>
      <c r="O301" s="58" t="e">
        <f>VLOOKUP(D301,商品标准转化表!$B:$H,6,FALSE)</f>
        <v>#N/A</v>
      </c>
      <c r="P301" s="58" t="e">
        <f>VLOOKUP(D301,商品标准转化表!$B:$H,5,FALSE)</f>
        <v>#N/A</v>
      </c>
    </row>
    <row r="302" customFormat="1" spans="1:16">
      <c r="A302" s="58"/>
      <c r="B302" s="58"/>
      <c r="C302" s="59"/>
      <c r="D302" s="58"/>
      <c r="E302" s="57"/>
      <c r="F302" s="58"/>
      <c r="G302" s="60"/>
      <c r="H302" s="60"/>
      <c r="I302" s="58"/>
      <c r="J302" s="61" t="e">
        <f>VLOOKUP(D302,商品标准转化表!$B:$H,7,FALSE)</f>
        <v>#N/A</v>
      </c>
      <c r="K302" s="57"/>
      <c r="L302" s="57"/>
      <c r="M302" s="62"/>
      <c r="N302" s="58"/>
      <c r="O302" s="58" t="e">
        <f>VLOOKUP(D302,商品标准转化表!$B:$H,6,FALSE)</f>
        <v>#N/A</v>
      </c>
      <c r="P302" s="58" t="e">
        <f>VLOOKUP(D302,商品标准转化表!$B:$H,5,FALSE)</f>
        <v>#N/A</v>
      </c>
    </row>
    <row r="303" customFormat="1" spans="1:16">
      <c r="A303" s="58"/>
      <c r="B303" s="58"/>
      <c r="C303" s="59"/>
      <c r="D303" s="58"/>
      <c r="E303" s="57"/>
      <c r="F303" s="58"/>
      <c r="G303" s="60"/>
      <c r="H303" s="60"/>
      <c r="I303" s="58"/>
      <c r="J303" s="61" t="e">
        <f>VLOOKUP(D303,商品标准转化表!$B:$H,7,FALSE)</f>
        <v>#N/A</v>
      </c>
      <c r="K303" s="57"/>
      <c r="L303" s="57"/>
      <c r="M303" s="62"/>
      <c r="N303" s="58"/>
      <c r="O303" s="58" t="e">
        <f>VLOOKUP(D303,商品标准转化表!$B:$H,6,FALSE)</f>
        <v>#N/A</v>
      </c>
      <c r="P303" s="58" t="e">
        <f>VLOOKUP(D303,商品标准转化表!$B:$H,5,FALSE)</f>
        <v>#N/A</v>
      </c>
    </row>
    <row r="304" customFormat="1" spans="1:16">
      <c r="A304" s="58"/>
      <c r="B304" s="58"/>
      <c r="C304" s="59"/>
      <c r="D304" s="58"/>
      <c r="E304" s="57"/>
      <c r="F304" s="58"/>
      <c r="G304" s="60"/>
      <c r="H304" s="60"/>
      <c r="I304" s="58"/>
      <c r="J304" s="61" t="e">
        <f>VLOOKUP(D304,商品标准转化表!$B:$H,7,FALSE)</f>
        <v>#N/A</v>
      </c>
      <c r="K304" s="57"/>
      <c r="L304" s="57"/>
      <c r="M304" s="62"/>
      <c r="N304" s="58"/>
      <c r="O304" s="58" t="e">
        <f>VLOOKUP(D304,商品标准转化表!$B:$H,6,FALSE)</f>
        <v>#N/A</v>
      </c>
      <c r="P304" s="58" t="e">
        <f>VLOOKUP(D304,商品标准转化表!$B:$H,5,FALSE)</f>
        <v>#N/A</v>
      </c>
    </row>
    <row r="305" customFormat="1" spans="1:16">
      <c r="A305" s="58"/>
      <c r="B305" s="58"/>
      <c r="C305" s="59"/>
      <c r="D305" s="58"/>
      <c r="E305" s="57"/>
      <c r="F305" s="58"/>
      <c r="G305" s="60"/>
      <c r="H305" s="60"/>
      <c r="I305" s="58"/>
      <c r="J305" s="61" t="e">
        <f>VLOOKUP(D305,商品标准转化表!$B:$H,7,FALSE)</f>
        <v>#N/A</v>
      </c>
      <c r="K305" s="57"/>
      <c r="L305" s="57"/>
      <c r="M305" s="62"/>
      <c r="N305" s="58"/>
      <c r="O305" s="58" t="e">
        <f>VLOOKUP(D305,商品标准转化表!$B:$H,6,FALSE)</f>
        <v>#N/A</v>
      </c>
      <c r="P305" s="58" t="e">
        <f>VLOOKUP(D305,商品标准转化表!$B:$H,5,FALSE)</f>
        <v>#N/A</v>
      </c>
    </row>
    <row r="306" customFormat="1" spans="1:16">
      <c r="A306" s="58"/>
      <c r="B306" s="58"/>
      <c r="C306" s="59"/>
      <c r="D306" s="58"/>
      <c r="E306" s="57"/>
      <c r="F306" s="58"/>
      <c r="G306" s="60"/>
      <c r="H306" s="60"/>
      <c r="I306" s="58"/>
      <c r="J306" s="61" t="e">
        <f>VLOOKUP(D306,商品标准转化表!$B:$H,7,FALSE)</f>
        <v>#N/A</v>
      </c>
      <c r="K306" s="57"/>
      <c r="L306" s="57"/>
      <c r="M306" s="62"/>
      <c r="N306" s="58"/>
      <c r="O306" s="58" t="e">
        <f>VLOOKUP(D306,商品标准转化表!$B:$H,6,FALSE)</f>
        <v>#N/A</v>
      </c>
      <c r="P306" s="58" t="e">
        <f>VLOOKUP(D306,商品标准转化表!$B:$H,5,FALSE)</f>
        <v>#N/A</v>
      </c>
    </row>
    <row r="307" customFormat="1" spans="1:16">
      <c r="A307" s="58"/>
      <c r="B307" s="58"/>
      <c r="C307" s="59"/>
      <c r="D307" s="58"/>
      <c r="E307" s="57"/>
      <c r="F307" s="58"/>
      <c r="G307" s="60"/>
      <c r="H307" s="60"/>
      <c r="I307" s="58"/>
      <c r="J307" s="61" t="e">
        <f>VLOOKUP(D307,商品标准转化表!$B:$H,7,FALSE)</f>
        <v>#N/A</v>
      </c>
      <c r="K307" s="57"/>
      <c r="L307" s="57"/>
      <c r="M307" s="62"/>
      <c r="N307" s="58"/>
      <c r="O307" s="58" t="e">
        <f>VLOOKUP(D307,商品标准转化表!$B:$H,6,FALSE)</f>
        <v>#N/A</v>
      </c>
      <c r="P307" s="58" t="e">
        <f>VLOOKUP(D307,商品标准转化表!$B:$H,5,FALSE)</f>
        <v>#N/A</v>
      </c>
    </row>
    <row r="308" customFormat="1" spans="1:16">
      <c r="A308" s="58"/>
      <c r="B308" s="58"/>
      <c r="C308" s="59"/>
      <c r="D308" s="58"/>
      <c r="E308" s="57"/>
      <c r="F308" s="58"/>
      <c r="G308" s="60"/>
      <c r="H308" s="60"/>
      <c r="I308" s="58"/>
      <c r="J308" s="61" t="e">
        <f>VLOOKUP(D308,商品标准转化表!$B:$H,7,FALSE)</f>
        <v>#N/A</v>
      </c>
      <c r="K308" s="57"/>
      <c r="L308" s="57"/>
      <c r="M308" s="62"/>
      <c r="N308" s="58"/>
      <c r="O308" s="58" t="e">
        <f>VLOOKUP(D308,商品标准转化表!$B:$H,6,FALSE)</f>
        <v>#N/A</v>
      </c>
      <c r="P308" s="58" t="e">
        <f>VLOOKUP(D308,商品标准转化表!$B:$H,5,FALSE)</f>
        <v>#N/A</v>
      </c>
    </row>
    <row r="309" customFormat="1" spans="1:16">
      <c r="A309" s="58"/>
      <c r="B309" s="58"/>
      <c r="C309" s="59"/>
      <c r="D309" s="58"/>
      <c r="E309" s="57"/>
      <c r="F309" s="58"/>
      <c r="G309" s="60"/>
      <c r="H309" s="60"/>
      <c r="I309" s="58"/>
      <c r="J309" s="61" t="e">
        <f>VLOOKUP(D309,商品标准转化表!$B:$H,7,FALSE)</f>
        <v>#N/A</v>
      </c>
      <c r="K309" s="57"/>
      <c r="L309" s="57"/>
      <c r="M309" s="62"/>
      <c r="N309" s="58"/>
      <c r="O309" s="58" t="e">
        <f>VLOOKUP(D309,商品标准转化表!$B:$H,6,FALSE)</f>
        <v>#N/A</v>
      </c>
      <c r="P309" s="58" t="e">
        <f>VLOOKUP(D309,商品标准转化表!$B:$H,5,FALSE)</f>
        <v>#N/A</v>
      </c>
    </row>
    <row r="310" customFormat="1" spans="1:16">
      <c r="A310" s="58"/>
      <c r="B310" s="58"/>
      <c r="C310" s="59"/>
      <c r="D310" s="58"/>
      <c r="E310" s="57"/>
      <c r="F310" s="58"/>
      <c r="G310" s="60"/>
      <c r="H310" s="60"/>
      <c r="I310" s="58"/>
      <c r="J310" s="61" t="e">
        <f>VLOOKUP(D310,商品标准转化表!$B:$H,7,FALSE)</f>
        <v>#N/A</v>
      </c>
      <c r="K310" s="57"/>
      <c r="L310" s="57"/>
      <c r="M310" s="62"/>
      <c r="N310" s="58"/>
      <c r="O310" s="58" t="e">
        <f>VLOOKUP(D310,商品标准转化表!$B:$H,6,FALSE)</f>
        <v>#N/A</v>
      </c>
      <c r="P310" s="58" t="e">
        <f>VLOOKUP(D310,商品标准转化表!$B:$H,5,FALSE)</f>
        <v>#N/A</v>
      </c>
    </row>
    <row r="311" customFormat="1" spans="1:16">
      <c r="A311" s="58"/>
      <c r="B311" s="58"/>
      <c r="C311" s="59"/>
      <c r="D311" s="58"/>
      <c r="E311" s="57"/>
      <c r="F311" s="58"/>
      <c r="G311" s="60"/>
      <c r="H311" s="60"/>
      <c r="I311" s="58"/>
      <c r="J311" s="61" t="e">
        <f>VLOOKUP(D311,商品标准转化表!$B:$H,7,FALSE)</f>
        <v>#N/A</v>
      </c>
      <c r="K311" s="57"/>
      <c r="L311" s="57"/>
      <c r="M311" s="62"/>
      <c r="N311" s="58"/>
      <c r="O311" s="58" t="e">
        <f>VLOOKUP(D311,商品标准转化表!$B:$H,6,FALSE)</f>
        <v>#N/A</v>
      </c>
      <c r="P311" s="58" t="e">
        <f>VLOOKUP(D311,商品标准转化表!$B:$H,5,FALSE)</f>
        <v>#N/A</v>
      </c>
    </row>
    <row r="312" customFormat="1" spans="1:16">
      <c r="A312" s="58"/>
      <c r="B312" s="58"/>
      <c r="C312" s="59"/>
      <c r="D312" s="58"/>
      <c r="E312" s="57"/>
      <c r="F312" s="58"/>
      <c r="G312" s="60"/>
      <c r="H312" s="60"/>
      <c r="I312" s="58"/>
      <c r="J312" s="61" t="e">
        <f>VLOOKUP(D312,商品标准转化表!$B:$H,7,FALSE)</f>
        <v>#N/A</v>
      </c>
      <c r="K312" s="57"/>
      <c r="L312" s="57"/>
      <c r="M312" s="62"/>
      <c r="N312" s="58"/>
      <c r="O312" s="58" t="e">
        <f>VLOOKUP(D312,商品标准转化表!$B:$H,6,FALSE)</f>
        <v>#N/A</v>
      </c>
      <c r="P312" s="58" t="e">
        <f>VLOOKUP(D312,商品标准转化表!$B:$H,5,FALSE)</f>
        <v>#N/A</v>
      </c>
    </row>
    <row r="313" customFormat="1" spans="1:16">
      <c r="A313" s="58"/>
      <c r="B313" s="58"/>
      <c r="C313" s="59"/>
      <c r="D313" s="58"/>
      <c r="E313" s="57"/>
      <c r="F313" s="58"/>
      <c r="G313" s="60"/>
      <c r="H313" s="60"/>
      <c r="I313" s="58"/>
      <c r="J313" s="61" t="e">
        <f>VLOOKUP(D313,商品标准转化表!$B:$H,7,FALSE)</f>
        <v>#N/A</v>
      </c>
      <c r="K313" s="57"/>
      <c r="L313" s="57"/>
      <c r="M313" s="62"/>
      <c r="N313" s="58"/>
      <c r="O313" s="58" t="e">
        <f>VLOOKUP(D313,商品标准转化表!$B:$H,6,FALSE)</f>
        <v>#N/A</v>
      </c>
      <c r="P313" s="58" t="e">
        <f>VLOOKUP(D313,商品标准转化表!$B:$H,5,FALSE)</f>
        <v>#N/A</v>
      </c>
    </row>
    <row r="314" customFormat="1" spans="1:16">
      <c r="A314" s="58"/>
      <c r="B314" s="58"/>
      <c r="C314" s="59"/>
      <c r="D314" s="58"/>
      <c r="E314" s="57"/>
      <c r="F314" s="58"/>
      <c r="G314" s="60"/>
      <c r="H314" s="60"/>
      <c r="I314" s="58"/>
      <c r="J314" s="61" t="e">
        <f>VLOOKUP(D314,商品标准转化表!$B:$H,7,FALSE)</f>
        <v>#N/A</v>
      </c>
      <c r="K314" s="57"/>
      <c r="L314" s="57"/>
      <c r="M314" s="62"/>
      <c r="N314" s="58"/>
      <c r="O314" s="58" t="e">
        <f>VLOOKUP(D314,商品标准转化表!$B:$H,6,FALSE)</f>
        <v>#N/A</v>
      </c>
      <c r="P314" s="58" t="e">
        <f>VLOOKUP(D314,商品标准转化表!$B:$H,5,FALSE)</f>
        <v>#N/A</v>
      </c>
    </row>
    <row r="315" customFormat="1" spans="1:16">
      <c r="A315" s="58"/>
      <c r="B315" s="58"/>
      <c r="C315" s="59"/>
      <c r="D315" s="58"/>
      <c r="E315" s="57"/>
      <c r="F315" s="58"/>
      <c r="G315" s="60"/>
      <c r="H315" s="60"/>
      <c r="I315" s="58"/>
      <c r="J315" s="61" t="e">
        <f>VLOOKUP(D315,商品标准转化表!$B:$H,7,FALSE)</f>
        <v>#N/A</v>
      </c>
      <c r="K315" s="57"/>
      <c r="L315" s="57"/>
      <c r="M315" s="62"/>
      <c r="N315" s="58"/>
      <c r="O315" s="58" t="e">
        <f>VLOOKUP(D315,商品标准转化表!$B:$H,6,FALSE)</f>
        <v>#N/A</v>
      </c>
      <c r="P315" s="58" t="e">
        <f>VLOOKUP(D315,商品标准转化表!$B:$H,5,FALSE)</f>
        <v>#N/A</v>
      </c>
    </row>
    <row r="316" customFormat="1" spans="1:16">
      <c r="A316" s="58"/>
      <c r="B316" s="58"/>
      <c r="C316" s="59"/>
      <c r="D316" s="58"/>
      <c r="E316" s="57"/>
      <c r="F316" s="58"/>
      <c r="G316" s="60"/>
      <c r="H316" s="60"/>
      <c r="I316" s="58"/>
      <c r="J316" s="61" t="e">
        <f>VLOOKUP(D316,商品标准转化表!$B:$H,7,FALSE)</f>
        <v>#N/A</v>
      </c>
      <c r="K316" s="57"/>
      <c r="L316" s="57"/>
      <c r="M316" s="62"/>
      <c r="N316" s="58"/>
      <c r="O316" s="58" t="e">
        <f>VLOOKUP(D316,商品标准转化表!$B:$H,6,FALSE)</f>
        <v>#N/A</v>
      </c>
      <c r="P316" s="58" t="e">
        <f>VLOOKUP(D316,商品标准转化表!$B:$H,5,FALSE)</f>
        <v>#N/A</v>
      </c>
    </row>
    <row r="317" customFormat="1" spans="1:16">
      <c r="A317" s="58"/>
      <c r="B317" s="58"/>
      <c r="C317" s="59"/>
      <c r="D317" s="58"/>
      <c r="E317" s="57"/>
      <c r="F317" s="58"/>
      <c r="G317" s="60"/>
      <c r="H317" s="60"/>
      <c r="I317" s="58"/>
      <c r="J317" s="61" t="e">
        <f>VLOOKUP(D317,商品标准转化表!$B:$H,7,FALSE)</f>
        <v>#N/A</v>
      </c>
      <c r="K317" s="57"/>
      <c r="L317" s="57"/>
      <c r="M317" s="62"/>
      <c r="N317" s="58"/>
      <c r="O317" s="58" t="e">
        <f>VLOOKUP(D317,商品标准转化表!$B:$H,6,FALSE)</f>
        <v>#N/A</v>
      </c>
      <c r="P317" s="58" t="e">
        <f>VLOOKUP(D317,商品标准转化表!$B:$H,5,FALSE)</f>
        <v>#N/A</v>
      </c>
    </row>
    <row r="318" customFormat="1" spans="1:16">
      <c r="A318" s="58"/>
      <c r="B318" s="58"/>
      <c r="C318" s="59"/>
      <c r="D318" s="58"/>
      <c r="E318" s="57"/>
      <c r="F318" s="58"/>
      <c r="G318" s="60"/>
      <c r="H318" s="60"/>
      <c r="I318" s="58"/>
      <c r="J318" s="61" t="e">
        <f>VLOOKUP(D318,商品标准转化表!$B:$H,7,FALSE)</f>
        <v>#N/A</v>
      </c>
      <c r="K318" s="57"/>
      <c r="L318" s="57"/>
      <c r="M318" s="62"/>
      <c r="N318" s="58"/>
      <c r="O318" s="58" t="e">
        <f>VLOOKUP(D318,商品标准转化表!$B:$H,6,FALSE)</f>
        <v>#N/A</v>
      </c>
      <c r="P318" s="58" t="e">
        <f>VLOOKUP(D318,商品标准转化表!$B:$H,5,FALSE)</f>
        <v>#N/A</v>
      </c>
    </row>
    <row r="319" customFormat="1" spans="1:16">
      <c r="A319" s="58"/>
      <c r="B319" s="58"/>
      <c r="C319" s="59"/>
      <c r="D319" s="58"/>
      <c r="E319" s="57"/>
      <c r="F319" s="58"/>
      <c r="G319" s="60"/>
      <c r="H319" s="60"/>
      <c r="I319" s="58"/>
      <c r="J319" s="61" t="e">
        <f>VLOOKUP(D319,商品标准转化表!$B:$H,7,FALSE)</f>
        <v>#N/A</v>
      </c>
      <c r="K319" s="57"/>
      <c r="L319" s="57"/>
      <c r="M319" s="62"/>
      <c r="N319" s="58"/>
      <c r="O319" s="58" t="e">
        <f>VLOOKUP(D319,商品标准转化表!$B:$H,6,FALSE)</f>
        <v>#N/A</v>
      </c>
      <c r="P319" s="58" t="e">
        <f>VLOOKUP(D319,商品标准转化表!$B:$H,5,FALSE)</f>
        <v>#N/A</v>
      </c>
    </row>
    <row r="320" customFormat="1" spans="1:16">
      <c r="A320" s="58"/>
      <c r="B320" s="58"/>
      <c r="C320" s="59"/>
      <c r="D320" s="58"/>
      <c r="E320" s="57"/>
      <c r="F320" s="58"/>
      <c r="G320" s="60"/>
      <c r="H320" s="60"/>
      <c r="I320" s="58"/>
      <c r="J320" s="61" t="e">
        <f>VLOOKUP(D320,商品标准转化表!$B:$H,7,FALSE)</f>
        <v>#N/A</v>
      </c>
      <c r="K320" s="57"/>
      <c r="L320" s="57"/>
      <c r="M320" s="62"/>
      <c r="N320" s="58"/>
      <c r="O320" s="58" t="e">
        <f>VLOOKUP(D320,商品标准转化表!$B:$H,6,FALSE)</f>
        <v>#N/A</v>
      </c>
      <c r="P320" s="58" t="e">
        <f>VLOOKUP(D320,商品标准转化表!$B:$H,5,FALSE)</f>
        <v>#N/A</v>
      </c>
    </row>
    <row r="321" customFormat="1" spans="1:16">
      <c r="A321" s="58"/>
      <c r="B321" s="58"/>
      <c r="C321" s="59"/>
      <c r="D321" s="58"/>
      <c r="E321" s="57"/>
      <c r="F321" s="58"/>
      <c r="G321" s="60"/>
      <c r="H321" s="60"/>
      <c r="I321" s="58"/>
      <c r="J321" s="61" t="e">
        <f>VLOOKUP(D321,商品标准转化表!$B:$H,7,FALSE)</f>
        <v>#N/A</v>
      </c>
      <c r="K321" s="57"/>
      <c r="L321" s="57"/>
      <c r="M321" s="62"/>
      <c r="N321" s="58"/>
      <c r="O321" s="58" t="e">
        <f>VLOOKUP(D321,商品标准转化表!$B:$H,6,FALSE)</f>
        <v>#N/A</v>
      </c>
      <c r="P321" s="58" t="e">
        <f>VLOOKUP(D321,商品标准转化表!$B:$H,5,FALSE)</f>
        <v>#N/A</v>
      </c>
    </row>
    <row r="322" customFormat="1" spans="1:16">
      <c r="A322" s="58"/>
      <c r="B322" s="58"/>
      <c r="C322" s="59"/>
      <c r="D322" s="58"/>
      <c r="E322" s="57"/>
      <c r="F322" s="58"/>
      <c r="G322" s="60"/>
      <c r="H322" s="60"/>
      <c r="I322" s="58"/>
      <c r="J322" s="61" t="e">
        <f>VLOOKUP(D322,商品标准转化表!$B:$H,7,FALSE)</f>
        <v>#N/A</v>
      </c>
      <c r="K322" s="57"/>
      <c r="L322" s="57"/>
      <c r="M322" s="62"/>
      <c r="N322" s="58"/>
      <c r="O322" s="58" t="e">
        <f>VLOOKUP(D322,商品标准转化表!$B:$H,6,FALSE)</f>
        <v>#N/A</v>
      </c>
      <c r="P322" s="58" t="e">
        <f>VLOOKUP(D322,商品标准转化表!$B:$H,5,FALSE)</f>
        <v>#N/A</v>
      </c>
    </row>
    <row r="323" customFormat="1" spans="1:16">
      <c r="A323" s="58"/>
      <c r="B323" s="58"/>
      <c r="C323" s="59"/>
      <c r="D323" s="58"/>
      <c r="E323" s="57"/>
      <c r="F323" s="58"/>
      <c r="G323" s="60"/>
      <c r="H323" s="60"/>
      <c r="I323" s="58"/>
      <c r="J323" s="61" t="e">
        <f>VLOOKUP(D323,商品标准转化表!$B:$H,7,FALSE)</f>
        <v>#N/A</v>
      </c>
      <c r="K323" s="57"/>
      <c r="L323" s="57"/>
      <c r="M323" s="62"/>
      <c r="N323" s="58"/>
      <c r="O323" s="58" t="e">
        <f>VLOOKUP(D323,商品标准转化表!$B:$H,6,FALSE)</f>
        <v>#N/A</v>
      </c>
      <c r="P323" s="58" t="e">
        <f>VLOOKUP(D323,商品标准转化表!$B:$H,5,FALSE)</f>
        <v>#N/A</v>
      </c>
    </row>
    <row r="324" customFormat="1" spans="1:16">
      <c r="A324" s="58"/>
      <c r="B324" s="58"/>
      <c r="C324" s="59"/>
      <c r="D324" s="58"/>
      <c r="E324" s="57"/>
      <c r="F324" s="58"/>
      <c r="G324" s="60"/>
      <c r="H324" s="60"/>
      <c r="I324" s="58"/>
      <c r="J324" s="61" t="e">
        <f>VLOOKUP(D324,商品标准转化表!$B:$H,7,FALSE)</f>
        <v>#N/A</v>
      </c>
      <c r="K324" s="57"/>
      <c r="L324" s="57"/>
      <c r="M324" s="62"/>
      <c r="N324" s="58"/>
      <c r="O324" s="58" t="e">
        <f>VLOOKUP(D324,商品标准转化表!$B:$H,6,FALSE)</f>
        <v>#N/A</v>
      </c>
      <c r="P324" s="58" t="e">
        <f>VLOOKUP(D324,商品标准转化表!$B:$H,5,FALSE)</f>
        <v>#N/A</v>
      </c>
    </row>
    <row r="325" customFormat="1" spans="1:16">
      <c r="A325" s="58"/>
      <c r="B325" s="58"/>
      <c r="C325" s="59"/>
      <c r="D325" s="58"/>
      <c r="E325" s="57"/>
      <c r="F325" s="58"/>
      <c r="G325" s="60"/>
      <c r="H325" s="60"/>
      <c r="I325" s="58"/>
      <c r="J325" s="61" t="e">
        <f>VLOOKUP(D325,商品标准转化表!$B:$H,7,FALSE)</f>
        <v>#N/A</v>
      </c>
      <c r="K325" s="57"/>
      <c r="L325" s="57"/>
      <c r="M325" s="62"/>
      <c r="N325" s="58"/>
      <c r="O325" s="58" t="e">
        <f>VLOOKUP(D325,商品标准转化表!$B:$H,6,FALSE)</f>
        <v>#N/A</v>
      </c>
      <c r="P325" s="58" t="e">
        <f>VLOOKUP(D325,商品标准转化表!$B:$H,5,FALSE)</f>
        <v>#N/A</v>
      </c>
    </row>
    <row r="326" customFormat="1" spans="1:16">
      <c r="A326" s="58"/>
      <c r="B326" s="58"/>
      <c r="C326" s="59"/>
      <c r="D326" s="58"/>
      <c r="E326" s="57"/>
      <c r="F326" s="58"/>
      <c r="G326" s="60"/>
      <c r="H326" s="60"/>
      <c r="I326" s="58"/>
      <c r="J326" s="61" t="e">
        <f>VLOOKUP(D326,商品标准转化表!$B:$H,7,FALSE)</f>
        <v>#N/A</v>
      </c>
      <c r="K326" s="57"/>
      <c r="L326" s="57"/>
      <c r="M326" s="62"/>
      <c r="N326" s="58"/>
      <c r="O326" s="58" t="e">
        <f>VLOOKUP(D326,商品标准转化表!$B:$H,6,FALSE)</f>
        <v>#N/A</v>
      </c>
      <c r="P326" s="58" t="e">
        <f>VLOOKUP(D326,商品标准转化表!$B:$H,5,FALSE)</f>
        <v>#N/A</v>
      </c>
    </row>
    <row r="327" customFormat="1" spans="1:16">
      <c r="A327" s="58"/>
      <c r="B327" s="58"/>
      <c r="C327" s="59"/>
      <c r="D327" s="58"/>
      <c r="E327" s="57"/>
      <c r="F327" s="58"/>
      <c r="G327" s="60"/>
      <c r="H327" s="60"/>
      <c r="I327" s="58"/>
      <c r="J327" s="61" t="e">
        <f>VLOOKUP(D327,商品标准转化表!$B:$H,7,FALSE)</f>
        <v>#N/A</v>
      </c>
      <c r="K327" s="57"/>
      <c r="L327" s="57"/>
      <c r="M327" s="62"/>
      <c r="N327" s="58"/>
      <c r="O327" s="58" t="e">
        <f>VLOOKUP(D327,商品标准转化表!$B:$H,6,FALSE)</f>
        <v>#N/A</v>
      </c>
      <c r="P327" s="58" t="e">
        <f>VLOOKUP(D327,商品标准转化表!$B:$H,5,FALSE)</f>
        <v>#N/A</v>
      </c>
    </row>
    <row r="328" customFormat="1" spans="1:16">
      <c r="A328" s="58"/>
      <c r="B328" s="58"/>
      <c r="C328" s="59"/>
      <c r="D328" s="58"/>
      <c r="E328" s="57"/>
      <c r="F328" s="58"/>
      <c r="G328" s="60"/>
      <c r="H328" s="60"/>
      <c r="I328" s="58"/>
      <c r="J328" s="61" t="e">
        <f>VLOOKUP(D328,商品标准转化表!$B:$H,7,FALSE)</f>
        <v>#N/A</v>
      </c>
      <c r="K328" s="57"/>
      <c r="L328" s="57"/>
      <c r="M328" s="62"/>
      <c r="N328" s="58"/>
      <c r="O328" s="58" t="e">
        <f>VLOOKUP(D328,商品标准转化表!$B:$H,6,FALSE)</f>
        <v>#N/A</v>
      </c>
      <c r="P328" s="58" t="e">
        <f>VLOOKUP(D328,商品标准转化表!$B:$H,5,FALSE)</f>
        <v>#N/A</v>
      </c>
    </row>
    <row r="329" customFormat="1" spans="1:16">
      <c r="A329" s="58"/>
      <c r="B329" s="58"/>
      <c r="C329" s="59"/>
      <c r="D329" s="58"/>
      <c r="E329" s="57"/>
      <c r="F329" s="58"/>
      <c r="G329" s="60"/>
      <c r="H329" s="60"/>
      <c r="I329" s="58"/>
      <c r="J329" s="61" t="e">
        <f>VLOOKUP(D329,商品标准转化表!$B:$H,7,FALSE)</f>
        <v>#N/A</v>
      </c>
      <c r="K329" s="57"/>
      <c r="L329" s="57"/>
      <c r="M329" s="62"/>
      <c r="N329" s="58"/>
      <c r="O329" s="58" t="e">
        <f>VLOOKUP(D329,商品标准转化表!$B:$H,6,FALSE)</f>
        <v>#N/A</v>
      </c>
      <c r="P329" s="58" t="e">
        <f>VLOOKUP(D329,商品标准转化表!$B:$H,5,FALSE)</f>
        <v>#N/A</v>
      </c>
    </row>
    <row r="330" customFormat="1" spans="1:16">
      <c r="A330" s="58"/>
      <c r="B330" s="58"/>
      <c r="C330" s="59"/>
      <c r="D330" s="58"/>
      <c r="E330" s="57"/>
      <c r="F330" s="58"/>
      <c r="G330" s="60"/>
      <c r="H330" s="60"/>
      <c r="I330" s="58"/>
      <c r="J330" s="61" t="e">
        <f>VLOOKUP(D330,商品标准转化表!$B:$H,7,FALSE)</f>
        <v>#N/A</v>
      </c>
      <c r="K330" s="57"/>
      <c r="L330" s="57"/>
      <c r="M330" s="62"/>
      <c r="N330" s="58"/>
      <c r="O330" s="58" t="e">
        <f>VLOOKUP(D330,商品标准转化表!$B:$H,6,FALSE)</f>
        <v>#N/A</v>
      </c>
      <c r="P330" s="58" t="e">
        <f>VLOOKUP(D330,商品标准转化表!$B:$H,5,FALSE)</f>
        <v>#N/A</v>
      </c>
    </row>
    <row r="331" customFormat="1" spans="1:16">
      <c r="A331" s="58"/>
      <c r="B331" s="58"/>
      <c r="C331" s="59"/>
      <c r="D331" s="58"/>
      <c r="E331" s="57"/>
      <c r="F331" s="58"/>
      <c r="G331" s="60"/>
      <c r="H331" s="60"/>
      <c r="I331" s="58"/>
      <c r="J331" s="61" t="e">
        <f>VLOOKUP(D331,商品标准转化表!$B:$H,7,FALSE)</f>
        <v>#N/A</v>
      </c>
      <c r="K331" s="57"/>
      <c r="L331" s="57"/>
      <c r="M331" s="62"/>
      <c r="N331" s="58"/>
      <c r="O331" s="58" t="e">
        <f>VLOOKUP(D331,商品标准转化表!$B:$H,6,FALSE)</f>
        <v>#N/A</v>
      </c>
      <c r="P331" s="58" t="e">
        <f>VLOOKUP(D331,商品标准转化表!$B:$H,5,FALSE)</f>
        <v>#N/A</v>
      </c>
    </row>
    <row r="332" customFormat="1" spans="1:16">
      <c r="A332" s="58"/>
      <c r="B332" s="58"/>
      <c r="C332" s="59"/>
      <c r="D332" s="58"/>
      <c r="E332" s="57"/>
      <c r="F332" s="58"/>
      <c r="G332" s="60"/>
      <c r="H332" s="60"/>
      <c r="I332" s="58"/>
      <c r="J332" s="61" t="e">
        <f>VLOOKUP(D332,商品标准转化表!$B:$H,7,FALSE)</f>
        <v>#N/A</v>
      </c>
      <c r="K332" s="57"/>
      <c r="L332" s="57"/>
      <c r="M332" s="62"/>
      <c r="N332" s="58"/>
      <c r="O332" s="58" t="e">
        <f>VLOOKUP(D332,商品标准转化表!$B:$H,6,FALSE)</f>
        <v>#N/A</v>
      </c>
      <c r="P332" s="58" t="e">
        <f>VLOOKUP(D332,商品标准转化表!$B:$H,5,FALSE)</f>
        <v>#N/A</v>
      </c>
    </row>
    <row r="333" customFormat="1" spans="1:16">
      <c r="A333" s="58"/>
      <c r="B333" s="58"/>
      <c r="C333" s="59"/>
      <c r="D333" s="58"/>
      <c r="E333" s="57"/>
      <c r="F333" s="58"/>
      <c r="G333" s="60"/>
      <c r="H333" s="60"/>
      <c r="I333" s="58"/>
      <c r="J333" s="61" t="e">
        <f>VLOOKUP(D333,商品标准转化表!$B:$H,7,FALSE)</f>
        <v>#N/A</v>
      </c>
      <c r="K333" s="57"/>
      <c r="L333" s="57"/>
      <c r="M333" s="62"/>
      <c r="N333" s="58"/>
      <c r="O333" s="58" t="e">
        <f>VLOOKUP(D333,商品标准转化表!$B:$H,6,FALSE)</f>
        <v>#N/A</v>
      </c>
      <c r="P333" s="58" t="e">
        <f>VLOOKUP(D333,商品标准转化表!$B:$H,5,FALSE)</f>
        <v>#N/A</v>
      </c>
    </row>
    <row r="334" customFormat="1" spans="1:16">
      <c r="A334" s="58"/>
      <c r="B334" s="58"/>
      <c r="C334" s="59"/>
      <c r="D334" s="58"/>
      <c r="E334" s="57"/>
      <c r="F334" s="58"/>
      <c r="G334" s="60"/>
      <c r="H334" s="60"/>
      <c r="I334" s="58"/>
      <c r="J334" s="61" t="e">
        <f>VLOOKUP(D334,商品标准转化表!$B:$H,7,FALSE)</f>
        <v>#N/A</v>
      </c>
      <c r="K334" s="57"/>
      <c r="L334" s="57"/>
      <c r="M334" s="62"/>
      <c r="N334" s="58"/>
      <c r="O334" s="58" t="e">
        <f>VLOOKUP(D334,商品标准转化表!$B:$H,6,FALSE)</f>
        <v>#N/A</v>
      </c>
      <c r="P334" s="58" t="e">
        <f>VLOOKUP(D334,商品标准转化表!$B:$H,5,FALSE)</f>
        <v>#N/A</v>
      </c>
    </row>
    <row r="335" customFormat="1" spans="1:16">
      <c r="A335" s="58"/>
      <c r="B335" s="58"/>
      <c r="C335" s="59"/>
      <c r="D335" s="58"/>
      <c r="E335" s="57"/>
      <c r="F335" s="58"/>
      <c r="G335" s="60"/>
      <c r="H335" s="60"/>
      <c r="I335" s="58"/>
      <c r="J335" s="61" t="e">
        <f>VLOOKUP(D335,商品标准转化表!$B:$H,7,FALSE)</f>
        <v>#N/A</v>
      </c>
      <c r="K335" s="57"/>
      <c r="L335" s="57"/>
      <c r="M335" s="62"/>
      <c r="N335" s="58"/>
      <c r="O335" s="58" t="e">
        <f>VLOOKUP(D335,商品标准转化表!$B:$H,6,FALSE)</f>
        <v>#N/A</v>
      </c>
      <c r="P335" s="58" t="e">
        <f>VLOOKUP(D335,商品标准转化表!$B:$H,5,FALSE)</f>
        <v>#N/A</v>
      </c>
    </row>
    <row r="336" customFormat="1" spans="1:16">
      <c r="A336" s="58"/>
      <c r="B336" s="58"/>
      <c r="C336" s="59"/>
      <c r="D336" s="58"/>
      <c r="E336" s="57"/>
      <c r="F336" s="58"/>
      <c r="G336" s="60"/>
      <c r="H336" s="60"/>
      <c r="I336" s="58"/>
      <c r="J336" s="61" t="e">
        <f>VLOOKUP(D336,商品标准转化表!$B:$H,7,FALSE)</f>
        <v>#N/A</v>
      </c>
      <c r="K336" s="57"/>
      <c r="L336" s="57"/>
      <c r="M336" s="62"/>
      <c r="N336" s="58"/>
      <c r="O336" s="58" t="e">
        <f>VLOOKUP(D336,商品标准转化表!$B:$H,6,FALSE)</f>
        <v>#N/A</v>
      </c>
      <c r="P336" s="58" t="e">
        <f>VLOOKUP(D336,商品标准转化表!$B:$H,5,FALSE)</f>
        <v>#N/A</v>
      </c>
    </row>
    <row r="337" customFormat="1" spans="1:16">
      <c r="A337" s="58"/>
      <c r="B337" s="58"/>
      <c r="C337" s="59"/>
      <c r="D337" s="58"/>
      <c r="E337" s="57"/>
      <c r="F337" s="58"/>
      <c r="G337" s="60"/>
      <c r="H337" s="60"/>
      <c r="I337" s="58"/>
      <c r="J337" s="61" t="e">
        <f>VLOOKUP(D337,商品标准转化表!$B:$H,7,FALSE)</f>
        <v>#N/A</v>
      </c>
      <c r="K337" s="57"/>
      <c r="L337" s="57"/>
      <c r="M337" s="62"/>
      <c r="N337" s="58"/>
      <c r="O337" s="58" t="e">
        <f>VLOOKUP(D337,商品标准转化表!$B:$H,6,FALSE)</f>
        <v>#N/A</v>
      </c>
      <c r="P337" s="58" t="e">
        <f>VLOOKUP(D337,商品标准转化表!$B:$H,5,FALSE)</f>
        <v>#N/A</v>
      </c>
    </row>
    <row r="338" customFormat="1" spans="1:16">
      <c r="A338" s="58"/>
      <c r="B338" s="58"/>
      <c r="C338" s="59"/>
      <c r="D338" s="58"/>
      <c r="E338" s="57"/>
      <c r="F338" s="58"/>
      <c r="G338" s="60"/>
      <c r="H338" s="60"/>
      <c r="I338" s="58"/>
      <c r="J338" s="61" t="e">
        <f>VLOOKUP(D338,商品标准转化表!$B:$H,7,FALSE)</f>
        <v>#N/A</v>
      </c>
      <c r="K338" s="57"/>
      <c r="L338" s="57"/>
      <c r="M338" s="62"/>
      <c r="N338" s="58"/>
      <c r="O338" s="58" t="e">
        <f>VLOOKUP(D338,商品标准转化表!$B:$H,6,FALSE)</f>
        <v>#N/A</v>
      </c>
      <c r="P338" s="58" t="e">
        <f>VLOOKUP(D338,商品标准转化表!$B:$H,5,FALSE)</f>
        <v>#N/A</v>
      </c>
    </row>
    <row r="339" customFormat="1" spans="1:16">
      <c r="A339" s="58"/>
      <c r="B339" s="58"/>
      <c r="C339" s="59"/>
      <c r="D339" s="58"/>
      <c r="E339" s="57"/>
      <c r="F339" s="58"/>
      <c r="G339" s="60"/>
      <c r="H339" s="60"/>
      <c r="I339" s="58"/>
      <c r="J339" s="61" t="e">
        <f>VLOOKUP(D339,商品标准转化表!$B:$H,7,FALSE)</f>
        <v>#N/A</v>
      </c>
      <c r="K339" s="57"/>
      <c r="L339" s="57"/>
      <c r="M339" s="62"/>
      <c r="N339" s="58"/>
      <c r="O339" s="58" t="e">
        <f>VLOOKUP(D339,商品标准转化表!$B:$H,6,FALSE)</f>
        <v>#N/A</v>
      </c>
      <c r="P339" s="58" t="e">
        <f>VLOOKUP(D339,商品标准转化表!$B:$H,5,FALSE)</f>
        <v>#N/A</v>
      </c>
    </row>
    <row r="340" customFormat="1" spans="1:16">
      <c r="A340" s="58"/>
      <c r="B340" s="58"/>
      <c r="C340" s="59"/>
      <c r="D340" s="58"/>
      <c r="E340" s="57"/>
      <c r="F340" s="58"/>
      <c r="G340" s="60"/>
      <c r="H340" s="60"/>
      <c r="I340" s="58"/>
      <c r="J340" s="61" t="e">
        <f>VLOOKUP(D340,商品标准转化表!$B:$H,7,FALSE)</f>
        <v>#N/A</v>
      </c>
      <c r="K340" s="57"/>
      <c r="L340" s="57"/>
      <c r="M340" s="62"/>
      <c r="N340" s="58"/>
      <c r="O340" s="58" t="e">
        <f>VLOOKUP(D340,商品标准转化表!$B:$H,6,FALSE)</f>
        <v>#N/A</v>
      </c>
      <c r="P340" s="58" t="e">
        <f>VLOOKUP(D340,商品标准转化表!$B:$H,5,FALSE)</f>
        <v>#N/A</v>
      </c>
    </row>
    <row r="341" customFormat="1" spans="1:16">
      <c r="A341" s="58"/>
      <c r="B341" s="58"/>
      <c r="C341" s="59"/>
      <c r="D341" s="58"/>
      <c r="E341" s="57"/>
      <c r="F341" s="58"/>
      <c r="G341" s="60"/>
      <c r="H341" s="60"/>
      <c r="I341" s="58"/>
      <c r="J341" s="61" t="e">
        <f>VLOOKUP(D341,商品标准转化表!$B:$H,7,FALSE)</f>
        <v>#N/A</v>
      </c>
      <c r="K341" s="57"/>
      <c r="L341" s="57"/>
      <c r="M341" s="62"/>
      <c r="N341" s="58"/>
      <c r="O341" s="58" t="e">
        <f>VLOOKUP(D341,商品标准转化表!$B:$H,6,FALSE)</f>
        <v>#N/A</v>
      </c>
      <c r="P341" s="58" t="e">
        <f>VLOOKUP(D341,商品标准转化表!$B:$H,5,FALSE)</f>
        <v>#N/A</v>
      </c>
    </row>
    <row r="342" customFormat="1" spans="1:16">
      <c r="A342" s="58"/>
      <c r="B342" s="58"/>
      <c r="C342" s="59"/>
      <c r="D342" s="58"/>
      <c r="E342" s="57"/>
      <c r="F342" s="58"/>
      <c r="G342" s="60"/>
      <c r="H342" s="60"/>
      <c r="I342" s="58"/>
      <c r="J342" s="61" t="e">
        <f>VLOOKUP(D342,商品标准转化表!$B:$H,7,FALSE)</f>
        <v>#N/A</v>
      </c>
      <c r="K342" s="57"/>
      <c r="L342" s="57"/>
      <c r="M342" s="62"/>
      <c r="N342" s="58"/>
      <c r="O342" s="58" t="e">
        <f>VLOOKUP(D342,商品标准转化表!$B:$H,6,FALSE)</f>
        <v>#N/A</v>
      </c>
      <c r="P342" s="58" t="e">
        <f>VLOOKUP(D342,商品标准转化表!$B:$H,5,FALSE)</f>
        <v>#N/A</v>
      </c>
    </row>
    <row r="343" customFormat="1" spans="1:16">
      <c r="A343" s="58"/>
      <c r="B343" s="58"/>
      <c r="C343" s="59"/>
      <c r="D343" s="58"/>
      <c r="E343" s="57"/>
      <c r="F343" s="58"/>
      <c r="G343" s="60"/>
      <c r="H343" s="60"/>
      <c r="I343" s="58"/>
      <c r="J343" s="61" t="e">
        <f>VLOOKUP(D343,商品标准转化表!$B:$H,7,FALSE)</f>
        <v>#N/A</v>
      </c>
      <c r="K343" s="57"/>
      <c r="L343" s="57"/>
      <c r="M343" s="62"/>
      <c r="N343" s="58"/>
      <c r="O343" s="58" t="e">
        <f>VLOOKUP(D343,商品标准转化表!$B:$H,6,FALSE)</f>
        <v>#N/A</v>
      </c>
      <c r="P343" s="58" t="e">
        <f>VLOOKUP(D343,商品标准转化表!$B:$H,5,FALSE)</f>
        <v>#N/A</v>
      </c>
    </row>
    <row r="344" customFormat="1" spans="1:16">
      <c r="A344" s="58"/>
      <c r="B344" s="58"/>
      <c r="C344" s="59"/>
      <c r="D344" s="58"/>
      <c r="E344" s="57"/>
      <c r="F344" s="58"/>
      <c r="G344" s="60"/>
      <c r="H344" s="60"/>
      <c r="I344" s="58"/>
      <c r="J344" s="61" t="e">
        <f>VLOOKUP(D344,商品标准转化表!$B:$H,7,FALSE)</f>
        <v>#N/A</v>
      </c>
      <c r="K344" s="57"/>
      <c r="L344" s="57"/>
      <c r="M344" s="62"/>
      <c r="N344" s="58"/>
      <c r="O344" s="58" t="e">
        <f>VLOOKUP(D344,商品标准转化表!$B:$H,6,FALSE)</f>
        <v>#N/A</v>
      </c>
      <c r="P344" s="58" t="e">
        <f>VLOOKUP(D344,商品标准转化表!$B:$H,5,FALSE)</f>
        <v>#N/A</v>
      </c>
    </row>
    <row r="345" customFormat="1" spans="1:16">
      <c r="A345" s="58"/>
      <c r="B345" s="58"/>
      <c r="C345" s="59"/>
      <c r="D345" s="58"/>
      <c r="E345" s="57"/>
      <c r="F345" s="58"/>
      <c r="G345" s="60"/>
      <c r="H345" s="60"/>
      <c r="I345" s="58"/>
      <c r="J345" s="61" t="e">
        <f>VLOOKUP(D345,商品标准转化表!$B:$H,7,FALSE)</f>
        <v>#N/A</v>
      </c>
      <c r="K345" s="57"/>
      <c r="L345" s="57"/>
      <c r="M345" s="62"/>
      <c r="N345" s="58"/>
      <c r="O345" s="58" t="e">
        <f>VLOOKUP(D345,商品标准转化表!$B:$H,6,FALSE)</f>
        <v>#N/A</v>
      </c>
      <c r="P345" s="58" t="e">
        <f>VLOOKUP(D345,商品标准转化表!$B:$H,5,FALSE)</f>
        <v>#N/A</v>
      </c>
    </row>
    <row r="346" customFormat="1" spans="1:16">
      <c r="A346" s="58"/>
      <c r="B346" s="58"/>
      <c r="C346" s="59"/>
      <c r="D346" s="58"/>
      <c r="E346" s="57"/>
      <c r="F346" s="58"/>
      <c r="G346" s="60"/>
      <c r="H346" s="60"/>
      <c r="I346" s="58"/>
      <c r="J346" s="61" t="e">
        <f>VLOOKUP(D346,商品标准转化表!$B:$H,7,FALSE)</f>
        <v>#N/A</v>
      </c>
      <c r="K346" s="57"/>
      <c r="L346" s="57"/>
      <c r="M346" s="62"/>
      <c r="N346" s="58"/>
      <c r="O346" s="58" t="e">
        <f>VLOOKUP(D346,商品标准转化表!$B:$H,6,FALSE)</f>
        <v>#N/A</v>
      </c>
      <c r="P346" s="58" t="e">
        <f>VLOOKUP(D346,商品标准转化表!$B:$H,5,FALSE)</f>
        <v>#N/A</v>
      </c>
    </row>
    <row r="347" customFormat="1" spans="1:16">
      <c r="A347" s="58"/>
      <c r="B347" s="58"/>
      <c r="C347" s="59"/>
      <c r="D347" s="58"/>
      <c r="E347" s="57"/>
      <c r="F347" s="58"/>
      <c r="G347" s="60"/>
      <c r="H347" s="60"/>
      <c r="I347" s="58"/>
      <c r="J347" s="61" t="e">
        <f>VLOOKUP(D347,商品标准转化表!$B:$H,7,FALSE)</f>
        <v>#N/A</v>
      </c>
      <c r="K347" s="57"/>
      <c r="L347" s="57"/>
      <c r="M347" s="62"/>
      <c r="N347" s="58"/>
      <c r="O347" s="58" t="e">
        <f>VLOOKUP(D347,商品标准转化表!$B:$H,6,FALSE)</f>
        <v>#N/A</v>
      </c>
      <c r="P347" s="58" t="e">
        <f>VLOOKUP(D347,商品标准转化表!$B:$H,5,FALSE)</f>
        <v>#N/A</v>
      </c>
    </row>
    <row r="348" customFormat="1" spans="1:16">
      <c r="A348" s="58"/>
      <c r="B348" s="58"/>
      <c r="C348" s="59"/>
      <c r="D348" s="58"/>
      <c r="E348" s="57"/>
      <c r="F348" s="58"/>
      <c r="G348" s="60"/>
      <c r="H348" s="60"/>
      <c r="I348" s="58"/>
      <c r="J348" s="61" t="e">
        <f>VLOOKUP(D348,商品标准转化表!$B:$H,7,FALSE)</f>
        <v>#N/A</v>
      </c>
      <c r="K348" s="57"/>
      <c r="L348" s="57"/>
      <c r="M348" s="62"/>
      <c r="N348" s="58"/>
      <c r="O348" s="58" t="e">
        <f>VLOOKUP(D348,商品标准转化表!$B:$H,6,FALSE)</f>
        <v>#N/A</v>
      </c>
      <c r="P348" s="58" t="e">
        <f>VLOOKUP(D348,商品标准转化表!$B:$H,5,FALSE)</f>
        <v>#N/A</v>
      </c>
    </row>
    <row r="349" customFormat="1" spans="1:16">
      <c r="A349" s="58"/>
      <c r="B349" s="58"/>
      <c r="C349" s="59"/>
      <c r="D349" s="58"/>
      <c r="E349" s="57"/>
      <c r="F349" s="58"/>
      <c r="G349" s="60"/>
      <c r="H349" s="60"/>
      <c r="I349" s="58"/>
      <c r="J349" s="61" t="e">
        <f>VLOOKUP(D349,商品标准转化表!$B:$H,7,FALSE)</f>
        <v>#N/A</v>
      </c>
      <c r="K349" s="57"/>
      <c r="L349" s="57"/>
      <c r="M349" s="62"/>
      <c r="N349" s="58"/>
      <c r="O349" s="58" t="e">
        <f>VLOOKUP(D349,商品标准转化表!$B:$H,6,FALSE)</f>
        <v>#N/A</v>
      </c>
      <c r="P349" s="58" t="e">
        <f>VLOOKUP(D349,商品标准转化表!$B:$H,5,FALSE)</f>
        <v>#N/A</v>
      </c>
    </row>
    <row r="350" customFormat="1" spans="1:16">
      <c r="A350" s="58"/>
      <c r="B350" s="58"/>
      <c r="C350" s="59"/>
      <c r="D350" s="58"/>
      <c r="E350" s="57"/>
      <c r="F350" s="58"/>
      <c r="G350" s="60"/>
      <c r="H350" s="60"/>
      <c r="I350" s="58"/>
      <c r="J350" s="61" t="e">
        <f>VLOOKUP(D350,商品标准转化表!$B:$H,7,FALSE)</f>
        <v>#N/A</v>
      </c>
      <c r="K350" s="57"/>
      <c r="L350" s="57"/>
      <c r="M350" s="62"/>
      <c r="N350" s="58"/>
      <c r="O350" s="58" t="e">
        <f>VLOOKUP(D350,商品标准转化表!$B:$H,6,FALSE)</f>
        <v>#N/A</v>
      </c>
      <c r="P350" s="58" t="e">
        <f>VLOOKUP(D350,商品标准转化表!$B:$H,5,FALSE)</f>
        <v>#N/A</v>
      </c>
    </row>
    <row r="351" customFormat="1" spans="1:16">
      <c r="A351" s="58"/>
      <c r="B351" s="58"/>
      <c r="C351" s="59"/>
      <c r="D351" s="58"/>
      <c r="E351" s="57"/>
      <c r="F351" s="58"/>
      <c r="G351" s="60"/>
      <c r="H351" s="60"/>
      <c r="I351" s="58"/>
      <c r="J351" s="61" t="e">
        <f>VLOOKUP(D351,商品标准转化表!$B:$H,7,FALSE)</f>
        <v>#N/A</v>
      </c>
      <c r="K351" s="57"/>
      <c r="L351" s="57"/>
      <c r="M351" s="62"/>
      <c r="N351" s="58"/>
      <c r="O351" s="58" t="e">
        <f>VLOOKUP(D351,商品标准转化表!$B:$H,6,FALSE)</f>
        <v>#N/A</v>
      </c>
      <c r="P351" s="58" t="e">
        <f>VLOOKUP(D351,商品标准转化表!$B:$H,5,FALSE)</f>
        <v>#N/A</v>
      </c>
    </row>
    <row r="352" customFormat="1" spans="1:16">
      <c r="A352" s="58"/>
      <c r="B352" s="58"/>
      <c r="C352" s="59"/>
      <c r="D352" s="58"/>
      <c r="E352" s="57"/>
      <c r="F352" s="58"/>
      <c r="G352" s="60"/>
      <c r="H352" s="60"/>
      <c r="I352" s="58"/>
      <c r="J352" s="61" t="e">
        <f>VLOOKUP(D352,商品标准转化表!$B:$H,7,FALSE)</f>
        <v>#N/A</v>
      </c>
      <c r="K352" s="57"/>
      <c r="L352" s="57"/>
      <c r="M352" s="62"/>
      <c r="N352" s="58"/>
      <c r="O352" s="58" t="e">
        <f>VLOOKUP(D352,商品标准转化表!$B:$H,6,FALSE)</f>
        <v>#N/A</v>
      </c>
      <c r="P352" s="58" t="e">
        <f>VLOOKUP(D352,商品标准转化表!$B:$H,5,FALSE)</f>
        <v>#N/A</v>
      </c>
    </row>
    <row r="353" customFormat="1" spans="1:16">
      <c r="A353" s="58"/>
      <c r="B353" s="58"/>
      <c r="C353" s="59"/>
      <c r="D353" s="58"/>
      <c r="E353" s="57"/>
      <c r="F353" s="58"/>
      <c r="G353" s="60"/>
      <c r="H353" s="60"/>
      <c r="I353" s="58"/>
      <c r="J353" s="61" t="e">
        <f>VLOOKUP(D353,商品标准转化表!$B:$H,7,FALSE)</f>
        <v>#N/A</v>
      </c>
      <c r="K353" s="57"/>
      <c r="L353" s="57"/>
      <c r="M353" s="62"/>
      <c r="N353" s="58"/>
      <c r="O353" s="58" t="e">
        <f>VLOOKUP(D353,商品标准转化表!$B:$H,6,FALSE)</f>
        <v>#N/A</v>
      </c>
      <c r="P353" s="58" t="e">
        <f>VLOOKUP(D353,商品标准转化表!$B:$H,5,FALSE)</f>
        <v>#N/A</v>
      </c>
    </row>
    <row r="354" customFormat="1" spans="1:16">
      <c r="A354" s="58"/>
      <c r="B354" s="58"/>
      <c r="C354" s="59"/>
      <c r="D354" s="58"/>
      <c r="E354" s="57"/>
      <c r="F354" s="58"/>
      <c r="G354" s="60"/>
      <c r="H354" s="60"/>
      <c r="I354" s="58"/>
      <c r="J354" s="61" t="e">
        <f>VLOOKUP(D354,商品标准转化表!$B:$H,7,FALSE)</f>
        <v>#N/A</v>
      </c>
      <c r="K354" s="57"/>
      <c r="L354" s="57"/>
      <c r="M354" s="62"/>
      <c r="N354" s="58"/>
      <c r="O354" s="58" t="e">
        <f>VLOOKUP(D354,商品标准转化表!$B:$H,6,FALSE)</f>
        <v>#N/A</v>
      </c>
      <c r="P354" s="58" t="e">
        <f>VLOOKUP(D354,商品标准转化表!$B:$H,5,FALSE)</f>
        <v>#N/A</v>
      </c>
    </row>
    <row r="355" customFormat="1" spans="1:16">
      <c r="A355" s="58"/>
      <c r="B355" s="58"/>
      <c r="C355" s="59"/>
      <c r="D355" s="58"/>
      <c r="E355" s="57"/>
      <c r="F355" s="58"/>
      <c r="G355" s="60"/>
      <c r="H355" s="60"/>
      <c r="I355" s="58"/>
      <c r="J355" s="61" t="e">
        <f>VLOOKUP(D355,商品标准转化表!$B:$H,7,FALSE)</f>
        <v>#N/A</v>
      </c>
      <c r="K355" s="57"/>
      <c r="L355" s="57"/>
      <c r="M355" s="62"/>
      <c r="N355" s="58"/>
      <c r="O355" s="58" t="e">
        <f>VLOOKUP(D355,商品标准转化表!$B:$H,6,FALSE)</f>
        <v>#N/A</v>
      </c>
      <c r="P355" s="58" t="e">
        <f>VLOOKUP(D355,商品标准转化表!$B:$H,5,FALSE)</f>
        <v>#N/A</v>
      </c>
    </row>
    <row r="356" customFormat="1" spans="1:16">
      <c r="A356" s="58"/>
      <c r="B356" s="58"/>
      <c r="C356" s="59"/>
      <c r="D356" s="58"/>
      <c r="E356" s="57"/>
      <c r="F356" s="58"/>
      <c r="G356" s="60"/>
      <c r="H356" s="60"/>
      <c r="I356" s="58"/>
      <c r="J356" s="61" t="e">
        <f>VLOOKUP(D356,商品标准转化表!$B:$H,7,FALSE)</f>
        <v>#N/A</v>
      </c>
      <c r="K356" s="57"/>
      <c r="L356" s="57"/>
      <c r="M356" s="62"/>
      <c r="N356" s="58"/>
      <c r="O356" s="58" t="e">
        <f>VLOOKUP(D356,商品标准转化表!$B:$H,6,FALSE)</f>
        <v>#N/A</v>
      </c>
      <c r="P356" s="58" t="e">
        <f>VLOOKUP(D356,商品标准转化表!$B:$H,5,FALSE)</f>
        <v>#N/A</v>
      </c>
    </row>
    <row r="357" customFormat="1" spans="1:16">
      <c r="A357" s="58"/>
      <c r="B357" s="58"/>
      <c r="C357" s="59"/>
      <c r="D357" s="58"/>
      <c r="E357" s="57"/>
      <c r="F357" s="58"/>
      <c r="G357" s="60"/>
      <c r="H357" s="60"/>
      <c r="I357" s="58"/>
      <c r="J357" s="61" t="e">
        <f>VLOOKUP(D357,商品标准转化表!$B:$H,7,FALSE)</f>
        <v>#N/A</v>
      </c>
      <c r="K357" s="57"/>
      <c r="L357" s="57"/>
      <c r="M357" s="62"/>
      <c r="N357" s="58"/>
      <c r="O357" s="58" t="e">
        <f>VLOOKUP(D357,商品标准转化表!$B:$H,6,FALSE)</f>
        <v>#N/A</v>
      </c>
      <c r="P357" s="58" t="e">
        <f>VLOOKUP(D357,商品标准转化表!$B:$H,5,FALSE)</f>
        <v>#N/A</v>
      </c>
    </row>
    <row r="358" customFormat="1" spans="1:16">
      <c r="A358" s="58"/>
      <c r="B358" s="58"/>
      <c r="C358" s="59"/>
      <c r="D358" s="58"/>
      <c r="E358" s="57"/>
      <c r="F358" s="58"/>
      <c r="G358" s="60"/>
      <c r="H358" s="60"/>
      <c r="I358" s="58"/>
      <c r="J358" s="61" t="e">
        <f>VLOOKUP(D358,商品标准转化表!$B:$H,7,FALSE)</f>
        <v>#N/A</v>
      </c>
      <c r="K358" s="57"/>
      <c r="L358" s="57"/>
      <c r="M358" s="62"/>
      <c r="N358" s="58"/>
      <c r="O358" s="58" t="e">
        <f>VLOOKUP(D358,商品标准转化表!$B:$H,6,FALSE)</f>
        <v>#N/A</v>
      </c>
      <c r="P358" s="58" t="e">
        <f>VLOOKUP(D358,商品标准转化表!$B:$H,5,FALSE)</f>
        <v>#N/A</v>
      </c>
    </row>
    <row r="359" customFormat="1" spans="1:16">
      <c r="A359" s="58"/>
      <c r="B359" s="58"/>
      <c r="C359" s="59"/>
      <c r="D359" s="58"/>
      <c r="E359" s="57"/>
      <c r="F359" s="58"/>
      <c r="G359" s="60"/>
      <c r="H359" s="60"/>
      <c r="I359" s="58"/>
      <c r="J359" s="61" t="e">
        <f>VLOOKUP(D359,商品标准转化表!$B:$H,7,FALSE)</f>
        <v>#N/A</v>
      </c>
      <c r="K359" s="57"/>
      <c r="L359" s="57"/>
      <c r="M359" s="62"/>
      <c r="N359" s="58"/>
      <c r="O359" s="58" t="e">
        <f>VLOOKUP(D359,商品标准转化表!$B:$H,6,FALSE)</f>
        <v>#N/A</v>
      </c>
      <c r="P359" s="58" t="e">
        <f>VLOOKUP(D359,商品标准转化表!$B:$H,5,FALSE)</f>
        <v>#N/A</v>
      </c>
    </row>
    <row r="360" customFormat="1" spans="1:16">
      <c r="A360" s="58"/>
      <c r="B360" s="58"/>
      <c r="C360" s="59"/>
      <c r="D360" s="58"/>
      <c r="E360" s="57"/>
      <c r="F360" s="58"/>
      <c r="G360" s="60"/>
      <c r="H360" s="60"/>
      <c r="I360" s="58"/>
      <c r="J360" s="61" t="e">
        <f>VLOOKUP(D360,商品标准转化表!$B:$H,7,FALSE)</f>
        <v>#N/A</v>
      </c>
      <c r="K360" s="57"/>
      <c r="L360" s="57"/>
      <c r="M360" s="62"/>
      <c r="N360" s="58"/>
      <c r="O360" s="58" t="e">
        <f>VLOOKUP(D360,商品标准转化表!$B:$H,6,FALSE)</f>
        <v>#N/A</v>
      </c>
      <c r="P360" s="58" t="e">
        <f>VLOOKUP(D360,商品标准转化表!$B:$H,5,FALSE)</f>
        <v>#N/A</v>
      </c>
    </row>
    <row r="361" customFormat="1" spans="1:16">
      <c r="A361" s="58"/>
      <c r="B361" s="58"/>
      <c r="C361" s="59"/>
      <c r="D361" s="58"/>
      <c r="E361" s="57"/>
      <c r="F361" s="58"/>
      <c r="G361" s="60"/>
      <c r="H361" s="60"/>
      <c r="I361" s="58"/>
      <c r="J361" s="61" t="e">
        <f>VLOOKUP(D361,商品标准转化表!$B:$H,7,FALSE)</f>
        <v>#N/A</v>
      </c>
      <c r="K361" s="57"/>
      <c r="L361" s="57"/>
      <c r="M361" s="62"/>
      <c r="N361" s="58"/>
      <c r="O361" s="58" t="e">
        <f>VLOOKUP(D361,商品标准转化表!$B:$H,6,FALSE)</f>
        <v>#N/A</v>
      </c>
      <c r="P361" s="58" t="e">
        <f>VLOOKUP(D361,商品标准转化表!$B:$H,5,FALSE)</f>
        <v>#N/A</v>
      </c>
    </row>
    <row r="362" customFormat="1" spans="1:16">
      <c r="A362" s="58"/>
      <c r="B362" s="58"/>
      <c r="C362" s="59"/>
      <c r="D362" s="58"/>
      <c r="E362" s="57"/>
      <c r="F362" s="58"/>
      <c r="G362" s="60"/>
      <c r="H362" s="60"/>
      <c r="I362" s="58"/>
      <c r="J362" s="61" t="e">
        <f>VLOOKUP(D362,商品标准转化表!$B:$H,7,FALSE)</f>
        <v>#N/A</v>
      </c>
      <c r="K362" s="57"/>
      <c r="L362" s="57"/>
      <c r="M362" s="62"/>
      <c r="N362" s="58"/>
      <c r="O362" s="58" t="e">
        <f>VLOOKUP(D362,商品标准转化表!$B:$H,6,FALSE)</f>
        <v>#N/A</v>
      </c>
      <c r="P362" s="58" t="e">
        <f>VLOOKUP(D362,商品标准转化表!$B:$H,5,FALSE)</f>
        <v>#N/A</v>
      </c>
    </row>
    <row r="363" customFormat="1" spans="1:16">
      <c r="A363" s="58"/>
      <c r="B363" s="58"/>
      <c r="C363" s="59"/>
      <c r="D363" s="58"/>
      <c r="E363" s="57"/>
      <c r="F363" s="58"/>
      <c r="G363" s="60"/>
      <c r="H363" s="60"/>
      <c r="I363" s="58"/>
      <c r="J363" s="61" t="e">
        <f>VLOOKUP(D363,商品标准转化表!$B:$H,7,FALSE)</f>
        <v>#N/A</v>
      </c>
      <c r="K363" s="57"/>
      <c r="L363" s="57"/>
      <c r="M363" s="62"/>
      <c r="N363" s="58"/>
      <c r="O363" s="58" t="e">
        <f>VLOOKUP(D363,商品标准转化表!$B:$H,6,FALSE)</f>
        <v>#N/A</v>
      </c>
      <c r="P363" s="58" t="e">
        <f>VLOOKUP(D363,商品标准转化表!$B:$H,5,FALSE)</f>
        <v>#N/A</v>
      </c>
    </row>
    <row r="364" customFormat="1" spans="1:16">
      <c r="A364" s="58"/>
      <c r="B364" s="58"/>
      <c r="C364" s="59"/>
      <c r="D364" s="58"/>
      <c r="E364" s="57"/>
      <c r="F364" s="58"/>
      <c r="G364" s="60"/>
      <c r="H364" s="60"/>
      <c r="I364" s="58"/>
      <c r="J364" s="61" t="e">
        <f>VLOOKUP(D364,商品标准转化表!$B:$H,7,FALSE)</f>
        <v>#N/A</v>
      </c>
      <c r="K364" s="57"/>
      <c r="L364" s="57"/>
      <c r="M364" s="62"/>
      <c r="N364" s="58"/>
      <c r="O364" s="58" t="e">
        <f>VLOOKUP(D364,商品标准转化表!$B:$H,6,FALSE)</f>
        <v>#N/A</v>
      </c>
      <c r="P364" s="58" t="e">
        <f>VLOOKUP(D364,商品标准转化表!$B:$H,5,FALSE)</f>
        <v>#N/A</v>
      </c>
    </row>
    <row r="365" customFormat="1" spans="1:16">
      <c r="A365" s="58"/>
      <c r="B365" s="58"/>
      <c r="C365" s="59"/>
      <c r="D365" s="58"/>
      <c r="E365" s="57"/>
      <c r="F365" s="58"/>
      <c r="G365" s="60"/>
      <c r="H365" s="60"/>
      <c r="I365" s="58"/>
      <c r="J365" s="61" t="e">
        <f>VLOOKUP(D365,商品标准转化表!$B:$H,7,FALSE)</f>
        <v>#N/A</v>
      </c>
      <c r="K365" s="57"/>
      <c r="L365" s="57"/>
      <c r="M365" s="62"/>
      <c r="N365" s="58"/>
      <c r="O365" s="58" t="e">
        <f>VLOOKUP(D365,商品标准转化表!$B:$H,6,FALSE)</f>
        <v>#N/A</v>
      </c>
      <c r="P365" s="58" t="e">
        <f>VLOOKUP(D365,商品标准转化表!$B:$H,5,FALSE)</f>
        <v>#N/A</v>
      </c>
    </row>
    <row r="366" customFormat="1" spans="1:16">
      <c r="A366" s="58"/>
      <c r="B366" s="58"/>
      <c r="C366" s="59"/>
      <c r="D366" s="58"/>
      <c r="E366" s="57"/>
      <c r="F366" s="58"/>
      <c r="G366" s="60"/>
      <c r="H366" s="60"/>
      <c r="I366" s="58"/>
      <c r="J366" s="61" t="e">
        <f>VLOOKUP(D366,商品标准转化表!$B:$H,7,FALSE)</f>
        <v>#N/A</v>
      </c>
      <c r="K366" s="57"/>
      <c r="L366" s="57"/>
      <c r="M366" s="62"/>
      <c r="N366" s="58"/>
      <c r="O366" s="58" t="e">
        <f>VLOOKUP(D366,商品标准转化表!$B:$H,6,FALSE)</f>
        <v>#N/A</v>
      </c>
      <c r="P366" s="58" t="e">
        <f>VLOOKUP(D366,商品标准转化表!$B:$H,5,FALSE)</f>
        <v>#N/A</v>
      </c>
    </row>
    <row r="367" customFormat="1" spans="1:16">
      <c r="A367" s="58"/>
      <c r="B367" s="58"/>
      <c r="C367" s="59"/>
      <c r="D367" s="58"/>
      <c r="E367" s="57"/>
      <c r="F367" s="58"/>
      <c r="G367" s="60"/>
      <c r="H367" s="60"/>
      <c r="I367" s="58"/>
      <c r="J367" s="61" t="e">
        <f>VLOOKUP(D367,商品标准转化表!$B:$H,7,FALSE)</f>
        <v>#N/A</v>
      </c>
      <c r="K367" s="57"/>
      <c r="L367" s="57"/>
      <c r="M367" s="62"/>
      <c r="N367" s="58"/>
      <c r="O367" s="58" t="e">
        <f>VLOOKUP(D367,商品标准转化表!$B:$H,6,FALSE)</f>
        <v>#N/A</v>
      </c>
      <c r="P367" s="58" t="e">
        <f>VLOOKUP(D367,商品标准转化表!$B:$H,5,FALSE)</f>
        <v>#N/A</v>
      </c>
    </row>
    <row r="368" customFormat="1" spans="1:16">
      <c r="A368" s="58"/>
      <c r="B368" s="58"/>
      <c r="C368" s="59"/>
      <c r="D368" s="58"/>
      <c r="E368" s="57"/>
      <c r="F368" s="58"/>
      <c r="G368" s="60"/>
      <c r="H368" s="60"/>
      <c r="I368" s="58"/>
      <c r="J368" s="61" t="e">
        <f>VLOOKUP(D368,商品标准转化表!$B:$H,7,FALSE)</f>
        <v>#N/A</v>
      </c>
      <c r="K368" s="57"/>
      <c r="L368" s="57"/>
      <c r="M368" s="62"/>
      <c r="N368" s="58"/>
      <c r="O368" s="58" t="e">
        <f>VLOOKUP(D368,商品标准转化表!$B:$H,6,FALSE)</f>
        <v>#N/A</v>
      </c>
      <c r="P368" s="58" t="e">
        <f>VLOOKUP(D368,商品标准转化表!$B:$H,5,FALSE)</f>
        <v>#N/A</v>
      </c>
    </row>
    <row r="369" customFormat="1" spans="1:16">
      <c r="A369" s="58"/>
      <c r="B369" s="58"/>
      <c r="C369" s="59"/>
      <c r="D369" s="58"/>
      <c r="E369" s="57"/>
      <c r="F369" s="58"/>
      <c r="G369" s="60"/>
      <c r="H369" s="60"/>
      <c r="I369" s="58"/>
      <c r="J369" s="61" t="e">
        <f>VLOOKUP(D369,商品标准转化表!$B:$H,7,FALSE)</f>
        <v>#N/A</v>
      </c>
      <c r="K369" s="57"/>
      <c r="L369" s="57"/>
      <c r="M369" s="62"/>
      <c r="N369" s="58"/>
      <c r="O369" s="58" t="e">
        <f>VLOOKUP(D369,商品标准转化表!$B:$H,6,FALSE)</f>
        <v>#N/A</v>
      </c>
      <c r="P369" s="58" t="e">
        <f>VLOOKUP(D369,商品标准转化表!$B:$H,5,FALSE)</f>
        <v>#N/A</v>
      </c>
    </row>
    <row r="370" customFormat="1" spans="1:16">
      <c r="A370" s="58"/>
      <c r="B370" s="58"/>
      <c r="C370" s="59"/>
      <c r="D370" s="58"/>
      <c r="E370" s="57"/>
      <c r="F370" s="58"/>
      <c r="G370" s="60"/>
      <c r="H370" s="60"/>
      <c r="I370" s="58"/>
      <c r="J370" s="61" t="e">
        <f>VLOOKUP(D370,商品标准转化表!$B:$H,7,FALSE)</f>
        <v>#N/A</v>
      </c>
      <c r="K370" s="57"/>
      <c r="L370" s="57"/>
      <c r="M370" s="62"/>
      <c r="N370" s="58"/>
      <c r="O370" s="58" t="e">
        <f>VLOOKUP(D370,商品标准转化表!$B:$H,6,FALSE)</f>
        <v>#N/A</v>
      </c>
      <c r="P370" s="58" t="e">
        <f>VLOOKUP(D370,商品标准转化表!$B:$H,5,FALSE)</f>
        <v>#N/A</v>
      </c>
    </row>
    <row r="371" customFormat="1" spans="1:16">
      <c r="A371" s="58"/>
      <c r="B371" s="58"/>
      <c r="C371" s="59"/>
      <c r="D371" s="58"/>
      <c r="E371" s="57"/>
      <c r="F371" s="58"/>
      <c r="G371" s="60"/>
      <c r="H371" s="60"/>
      <c r="I371" s="58"/>
      <c r="J371" s="61" t="e">
        <f>VLOOKUP(D371,商品标准转化表!$B:$H,7,FALSE)</f>
        <v>#N/A</v>
      </c>
      <c r="K371" s="57"/>
      <c r="L371" s="57"/>
      <c r="M371" s="62"/>
      <c r="N371" s="58"/>
      <c r="O371" s="58" t="e">
        <f>VLOOKUP(D371,商品标准转化表!$B:$H,6,FALSE)</f>
        <v>#N/A</v>
      </c>
      <c r="P371" s="58" t="e">
        <f>VLOOKUP(D371,商品标准转化表!$B:$H,5,FALSE)</f>
        <v>#N/A</v>
      </c>
    </row>
    <row r="372" customFormat="1" spans="1:16">
      <c r="A372" s="58"/>
      <c r="B372" s="58"/>
      <c r="C372" s="59"/>
      <c r="D372" s="58"/>
      <c r="E372" s="57"/>
      <c r="F372" s="58"/>
      <c r="G372" s="60"/>
      <c r="H372" s="60"/>
      <c r="I372" s="58"/>
      <c r="J372" s="61" t="e">
        <f>VLOOKUP(D372,商品标准转化表!$B:$H,7,FALSE)</f>
        <v>#N/A</v>
      </c>
      <c r="K372" s="57"/>
      <c r="L372" s="57"/>
      <c r="M372" s="62"/>
      <c r="N372" s="58"/>
      <c r="O372" s="58" t="e">
        <f>VLOOKUP(D372,商品标准转化表!$B:$H,6,FALSE)</f>
        <v>#N/A</v>
      </c>
      <c r="P372" s="58" t="e">
        <f>VLOOKUP(D372,商品标准转化表!$B:$H,5,FALSE)</f>
        <v>#N/A</v>
      </c>
    </row>
    <row r="373" customFormat="1" spans="1:16">
      <c r="A373" s="58"/>
      <c r="B373" s="58"/>
      <c r="C373" s="59"/>
      <c r="D373" s="58"/>
      <c r="E373" s="57"/>
      <c r="F373" s="58"/>
      <c r="G373" s="60"/>
      <c r="H373" s="60"/>
      <c r="I373" s="58"/>
      <c r="J373" s="61" t="e">
        <f>VLOOKUP(D373,商品标准转化表!$B:$H,7,FALSE)</f>
        <v>#N/A</v>
      </c>
      <c r="K373" s="57"/>
      <c r="L373" s="57"/>
      <c r="M373" s="62"/>
      <c r="N373" s="58"/>
      <c r="O373" s="58" t="e">
        <f>VLOOKUP(D373,商品标准转化表!$B:$H,6,FALSE)</f>
        <v>#N/A</v>
      </c>
      <c r="P373" s="58" t="e">
        <f>VLOOKUP(D373,商品标准转化表!$B:$H,5,FALSE)</f>
        <v>#N/A</v>
      </c>
    </row>
    <row r="374" customFormat="1" spans="1:16">
      <c r="A374" s="58"/>
      <c r="B374" s="58"/>
      <c r="C374" s="59"/>
      <c r="D374" s="58"/>
      <c r="E374" s="57"/>
      <c r="F374" s="58"/>
      <c r="G374" s="60"/>
      <c r="H374" s="60"/>
      <c r="I374" s="58"/>
      <c r="J374" s="61" t="e">
        <f>VLOOKUP(D374,商品标准转化表!$B:$H,7,FALSE)</f>
        <v>#N/A</v>
      </c>
      <c r="K374" s="57"/>
      <c r="L374" s="57"/>
      <c r="M374" s="62"/>
      <c r="N374" s="58"/>
      <c r="O374" s="58" t="e">
        <f>VLOOKUP(D374,商品标准转化表!$B:$H,6,FALSE)</f>
        <v>#N/A</v>
      </c>
      <c r="P374" s="58" t="e">
        <f>VLOOKUP(D374,商品标准转化表!$B:$H,5,FALSE)</f>
        <v>#N/A</v>
      </c>
    </row>
    <row r="375" customFormat="1" spans="1:16">
      <c r="A375" s="58"/>
      <c r="B375" s="58"/>
      <c r="C375" s="59"/>
      <c r="D375" s="58"/>
      <c r="E375" s="57"/>
      <c r="F375" s="58"/>
      <c r="G375" s="60"/>
      <c r="H375" s="60"/>
      <c r="I375" s="58"/>
      <c r="J375" s="61" t="e">
        <f>VLOOKUP(D375,商品标准转化表!$B:$H,7,FALSE)</f>
        <v>#N/A</v>
      </c>
      <c r="K375" s="57"/>
      <c r="L375" s="57"/>
      <c r="M375" s="62"/>
      <c r="N375" s="58"/>
      <c r="O375" s="58" t="e">
        <f>VLOOKUP(D375,商品标准转化表!$B:$H,6,FALSE)</f>
        <v>#N/A</v>
      </c>
      <c r="P375" s="58" t="e">
        <f>VLOOKUP(D375,商品标准转化表!$B:$H,5,FALSE)</f>
        <v>#N/A</v>
      </c>
    </row>
    <row r="376" customFormat="1" spans="1:16">
      <c r="A376" s="58"/>
      <c r="B376" s="58"/>
      <c r="C376" s="59"/>
      <c r="D376" s="58"/>
      <c r="E376" s="57"/>
      <c r="F376" s="58"/>
      <c r="G376" s="60"/>
      <c r="H376" s="60"/>
      <c r="I376" s="58"/>
      <c r="J376" s="61" t="e">
        <f>VLOOKUP(D376,商品标准转化表!$B:$H,7,FALSE)</f>
        <v>#N/A</v>
      </c>
      <c r="K376" s="57"/>
      <c r="L376" s="57"/>
      <c r="M376" s="62"/>
      <c r="N376" s="58"/>
      <c r="O376" s="58" t="e">
        <f>VLOOKUP(D376,商品标准转化表!$B:$H,6,FALSE)</f>
        <v>#N/A</v>
      </c>
      <c r="P376" s="58" t="e">
        <f>VLOOKUP(D376,商品标准转化表!$B:$H,5,FALSE)</f>
        <v>#N/A</v>
      </c>
    </row>
    <row r="377" customFormat="1" spans="1:16">
      <c r="A377" s="58"/>
      <c r="B377" s="58"/>
      <c r="C377" s="59"/>
      <c r="D377" s="58"/>
      <c r="E377" s="57"/>
      <c r="F377" s="58"/>
      <c r="G377" s="60"/>
      <c r="H377" s="60"/>
      <c r="I377" s="58"/>
      <c r="J377" s="61" t="e">
        <f>VLOOKUP(D377,商品标准转化表!$B:$H,7,FALSE)</f>
        <v>#N/A</v>
      </c>
      <c r="K377" s="57"/>
      <c r="L377" s="57"/>
      <c r="M377" s="62"/>
      <c r="N377" s="58"/>
      <c r="O377" s="58" t="e">
        <f>VLOOKUP(D377,商品标准转化表!$B:$H,6,FALSE)</f>
        <v>#N/A</v>
      </c>
      <c r="P377" s="58" t="e">
        <f>VLOOKUP(D377,商品标准转化表!$B:$H,5,FALSE)</f>
        <v>#N/A</v>
      </c>
    </row>
    <row r="378" customFormat="1" spans="1:16">
      <c r="A378" s="58"/>
      <c r="B378" s="58"/>
      <c r="C378" s="59"/>
      <c r="D378" s="58"/>
      <c r="E378" s="57"/>
      <c r="F378" s="58"/>
      <c r="G378" s="60"/>
      <c r="H378" s="60"/>
      <c r="I378" s="58"/>
      <c r="J378" s="61" t="e">
        <f>VLOOKUP(D378,商品标准转化表!$B:$H,7,FALSE)</f>
        <v>#N/A</v>
      </c>
      <c r="K378" s="57"/>
      <c r="L378" s="57"/>
      <c r="M378" s="62"/>
      <c r="N378" s="58"/>
      <c r="O378" s="58" t="e">
        <f>VLOOKUP(D378,商品标准转化表!$B:$H,6,FALSE)</f>
        <v>#N/A</v>
      </c>
      <c r="P378" s="58" t="e">
        <f>VLOOKUP(D378,商品标准转化表!$B:$H,5,FALSE)</f>
        <v>#N/A</v>
      </c>
    </row>
    <row r="379" customFormat="1" spans="1:16">
      <c r="A379" s="58"/>
      <c r="B379" s="58"/>
      <c r="C379" s="59"/>
      <c r="D379" s="58"/>
      <c r="E379" s="57"/>
      <c r="F379" s="58"/>
      <c r="G379" s="60"/>
      <c r="H379" s="60"/>
      <c r="I379" s="58"/>
      <c r="J379" s="61" t="e">
        <f>VLOOKUP(D379,商品标准转化表!$B:$H,7,FALSE)</f>
        <v>#N/A</v>
      </c>
      <c r="K379" s="57"/>
      <c r="L379" s="57"/>
      <c r="M379" s="62"/>
      <c r="N379" s="58"/>
      <c r="O379" s="58" t="e">
        <f>VLOOKUP(D379,商品标准转化表!$B:$H,6,FALSE)</f>
        <v>#N/A</v>
      </c>
      <c r="P379" s="58" t="e">
        <f>VLOOKUP(D379,商品标准转化表!$B:$H,5,FALSE)</f>
        <v>#N/A</v>
      </c>
    </row>
    <row r="380" customFormat="1" spans="1:16">
      <c r="A380" s="58"/>
      <c r="B380" s="58"/>
      <c r="C380" s="59"/>
      <c r="D380" s="58"/>
      <c r="E380" s="57"/>
      <c r="F380" s="58"/>
      <c r="G380" s="60"/>
      <c r="H380" s="60"/>
      <c r="I380" s="58"/>
      <c r="J380" s="61" t="e">
        <f>VLOOKUP(D380,商品标准转化表!$B:$H,7,FALSE)</f>
        <v>#N/A</v>
      </c>
      <c r="K380" s="57"/>
      <c r="L380" s="57"/>
      <c r="M380" s="62"/>
      <c r="N380" s="58"/>
      <c r="O380" s="58" t="e">
        <f>VLOOKUP(D380,商品标准转化表!$B:$H,6,FALSE)</f>
        <v>#N/A</v>
      </c>
      <c r="P380" s="58" t="e">
        <f>VLOOKUP(D380,商品标准转化表!$B:$H,5,FALSE)</f>
        <v>#N/A</v>
      </c>
    </row>
    <row r="381" customFormat="1" spans="1:16">
      <c r="A381" s="58"/>
      <c r="B381" s="58"/>
      <c r="C381" s="59"/>
      <c r="D381" s="58"/>
      <c r="E381" s="57"/>
      <c r="F381" s="58"/>
      <c r="G381" s="60"/>
      <c r="H381" s="60"/>
      <c r="I381" s="58"/>
      <c r="J381" s="61" t="e">
        <f>VLOOKUP(D381,商品标准转化表!$B:$H,7,FALSE)</f>
        <v>#N/A</v>
      </c>
      <c r="K381" s="57"/>
      <c r="L381" s="57"/>
      <c r="M381" s="62"/>
      <c r="N381" s="58"/>
      <c r="O381" s="58" t="e">
        <f>VLOOKUP(D381,商品标准转化表!$B:$H,6,FALSE)</f>
        <v>#N/A</v>
      </c>
      <c r="P381" s="58" t="e">
        <f>VLOOKUP(D381,商品标准转化表!$B:$H,5,FALSE)</f>
        <v>#N/A</v>
      </c>
    </row>
    <row r="382" customFormat="1" spans="1:16">
      <c r="A382" s="58"/>
      <c r="B382" s="58"/>
      <c r="C382" s="59"/>
      <c r="D382" s="58"/>
      <c r="E382" s="57"/>
      <c r="F382" s="58"/>
      <c r="G382" s="60"/>
      <c r="H382" s="60"/>
      <c r="I382" s="58"/>
      <c r="J382" s="61" t="e">
        <f>VLOOKUP(D382,商品标准转化表!$B:$H,7,FALSE)</f>
        <v>#N/A</v>
      </c>
      <c r="K382" s="57"/>
      <c r="L382" s="57"/>
      <c r="M382" s="62"/>
      <c r="N382" s="58"/>
      <c r="O382" s="58" t="e">
        <f>VLOOKUP(D382,商品标准转化表!$B:$H,6,FALSE)</f>
        <v>#N/A</v>
      </c>
      <c r="P382" s="58" t="e">
        <f>VLOOKUP(D382,商品标准转化表!$B:$H,5,FALSE)</f>
        <v>#N/A</v>
      </c>
    </row>
    <row r="383" customFormat="1" spans="1:16">
      <c r="A383" s="58"/>
      <c r="B383" s="58"/>
      <c r="C383" s="59"/>
      <c r="D383" s="58"/>
      <c r="E383" s="57"/>
      <c r="F383" s="58"/>
      <c r="G383" s="60"/>
      <c r="H383" s="60"/>
      <c r="I383" s="58"/>
      <c r="J383" s="61" t="e">
        <f>VLOOKUP(D383,商品标准转化表!$B:$H,7,FALSE)</f>
        <v>#N/A</v>
      </c>
      <c r="K383" s="57"/>
      <c r="L383" s="57"/>
      <c r="M383" s="62"/>
      <c r="N383" s="58"/>
      <c r="O383" s="58" t="e">
        <f>VLOOKUP(D383,商品标准转化表!$B:$H,6,FALSE)</f>
        <v>#N/A</v>
      </c>
      <c r="P383" s="58" t="e">
        <f>VLOOKUP(D383,商品标准转化表!$B:$H,5,FALSE)</f>
        <v>#N/A</v>
      </c>
    </row>
    <row r="384" customFormat="1" spans="1:16">
      <c r="A384" s="58"/>
      <c r="B384" s="58"/>
      <c r="C384" s="59"/>
      <c r="D384" s="58"/>
      <c r="E384" s="57"/>
      <c r="F384" s="58"/>
      <c r="G384" s="60"/>
      <c r="H384" s="60"/>
      <c r="I384" s="58"/>
      <c r="J384" s="61" t="e">
        <f>VLOOKUP(D384,商品标准转化表!$B:$H,7,FALSE)</f>
        <v>#N/A</v>
      </c>
      <c r="K384" s="57"/>
      <c r="L384" s="57"/>
      <c r="M384" s="62"/>
      <c r="N384" s="58"/>
      <c r="O384" s="58" t="e">
        <f>VLOOKUP(D384,商品标准转化表!$B:$H,6,FALSE)</f>
        <v>#N/A</v>
      </c>
      <c r="P384" s="58" t="e">
        <f>VLOOKUP(D384,商品标准转化表!$B:$H,5,FALSE)</f>
        <v>#N/A</v>
      </c>
    </row>
    <row r="385" customFormat="1" spans="1:16">
      <c r="A385" s="58"/>
      <c r="B385" s="58"/>
      <c r="C385" s="59"/>
      <c r="D385" s="58"/>
      <c r="E385" s="57"/>
      <c r="F385" s="58"/>
      <c r="G385" s="60"/>
      <c r="H385" s="60"/>
      <c r="I385" s="58"/>
      <c r="J385" s="61" t="e">
        <f>VLOOKUP(D385,商品标准转化表!$B:$H,7,FALSE)</f>
        <v>#N/A</v>
      </c>
      <c r="K385" s="57"/>
      <c r="L385" s="57"/>
      <c r="M385" s="62"/>
      <c r="N385" s="58"/>
      <c r="O385" s="58" t="e">
        <f>VLOOKUP(D385,商品标准转化表!$B:$H,6,FALSE)</f>
        <v>#N/A</v>
      </c>
      <c r="P385" s="58" t="e">
        <f>VLOOKUP(D385,商品标准转化表!$B:$H,5,FALSE)</f>
        <v>#N/A</v>
      </c>
    </row>
    <row r="386" customFormat="1" spans="1:16">
      <c r="A386" s="58"/>
      <c r="B386" s="58"/>
      <c r="C386" s="59"/>
      <c r="D386" s="58"/>
      <c r="E386" s="57"/>
      <c r="F386" s="58"/>
      <c r="G386" s="60"/>
      <c r="H386" s="60"/>
      <c r="I386" s="58"/>
      <c r="J386" s="61" t="e">
        <f>VLOOKUP(D386,商品标准转化表!$B:$H,7,FALSE)</f>
        <v>#N/A</v>
      </c>
      <c r="K386" s="57"/>
      <c r="L386" s="57"/>
      <c r="M386" s="62"/>
      <c r="N386" s="58"/>
      <c r="O386" s="58" t="e">
        <f>VLOOKUP(D386,商品标准转化表!$B:$H,6,FALSE)</f>
        <v>#N/A</v>
      </c>
      <c r="P386" s="58" t="e">
        <f>VLOOKUP(D386,商品标准转化表!$B:$H,5,FALSE)</f>
        <v>#N/A</v>
      </c>
    </row>
    <row r="387" customFormat="1" spans="1:16">
      <c r="A387" s="58"/>
      <c r="B387" s="58"/>
      <c r="C387" s="59"/>
      <c r="D387" s="58"/>
      <c r="E387" s="57"/>
      <c r="F387" s="58"/>
      <c r="G387" s="60"/>
      <c r="H387" s="60"/>
      <c r="I387" s="58"/>
      <c r="J387" s="61" t="e">
        <f>VLOOKUP(D387,商品标准转化表!$B:$H,7,FALSE)</f>
        <v>#N/A</v>
      </c>
      <c r="K387" s="57"/>
      <c r="L387" s="57"/>
      <c r="M387" s="62"/>
      <c r="N387" s="58"/>
      <c r="O387" s="58" t="e">
        <f>VLOOKUP(D387,商品标准转化表!$B:$H,6,FALSE)</f>
        <v>#N/A</v>
      </c>
      <c r="P387" s="58" t="e">
        <f>VLOOKUP(D387,商品标准转化表!$B:$H,5,FALSE)</f>
        <v>#N/A</v>
      </c>
    </row>
    <row r="388" customFormat="1" spans="1:16">
      <c r="A388" s="58"/>
      <c r="B388" s="58"/>
      <c r="C388" s="59"/>
      <c r="D388" s="58"/>
      <c r="E388" s="57"/>
      <c r="F388" s="58"/>
      <c r="G388" s="60"/>
      <c r="H388" s="60"/>
      <c r="I388" s="58"/>
      <c r="J388" s="61" t="e">
        <f>VLOOKUP(D388,商品标准转化表!$B:$H,7,FALSE)</f>
        <v>#N/A</v>
      </c>
      <c r="K388" s="57"/>
      <c r="L388" s="57"/>
      <c r="M388" s="62"/>
      <c r="N388" s="58"/>
      <c r="O388" s="58" t="e">
        <f>VLOOKUP(D388,商品标准转化表!$B:$H,6,FALSE)</f>
        <v>#N/A</v>
      </c>
      <c r="P388" s="58" t="e">
        <f>VLOOKUP(D388,商品标准转化表!$B:$H,5,FALSE)</f>
        <v>#N/A</v>
      </c>
    </row>
    <row r="389" customFormat="1" spans="1:16">
      <c r="A389" s="58"/>
      <c r="B389" s="58"/>
      <c r="C389" s="59"/>
      <c r="D389" s="58"/>
      <c r="E389" s="57"/>
      <c r="F389" s="58"/>
      <c r="G389" s="60"/>
      <c r="H389" s="60"/>
      <c r="I389" s="58"/>
      <c r="J389" s="61" t="e">
        <f>VLOOKUP(D389,商品标准转化表!$B:$H,7,FALSE)</f>
        <v>#N/A</v>
      </c>
      <c r="K389" s="57"/>
      <c r="L389" s="57"/>
      <c r="M389" s="62"/>
      <c r="N389" s="58"/>
      <c r="O389" s="58" t="e">
        <f>VLOOKUP(D389,商品标准转化表!$B:$H,6,FALSE)</f>
        <v>#N/A</v>
      </c>
      <c r="P389" s="58" t="e">
        <f>VLOOKUP(D389,商品标准转化表!$B:$H,5,FALSE)</f>
        <v>#N/A</v>
      </c>
    </row>
    <row r="390" customFormat="1" spans="1:16">
      <c r="A390" s="58"/>
      <c r="B390" s="58"/>
      <c r="C390" s="59"/>
      <c r="D390" s="58"/>
      <c r="E390" s="57"/>
      <c r="F390" s="58"/>
      <c r="G390" s="60"/>
      <c r="H390" s="60"/>
      <c r="I390" s="58"/>
      <c r="J390" s="61" t="e">
        <f>VLOOKUP(D390,商品标准转化表!$B:$H,7,FALSE)</f>
        <v>#N/A</v>
      </c>
      <c r="K390" s="57"/>
      <c r="L390" s="57"/>
      <c r="M390" s="62"/>
      <c r="N390" s="58"/>
      <c r="O390" s="58" t="e">
        <f>VLOOKUP(D390,商品标准转化表!$B:$H,6,FALSE)</f>
        <v>#N/A</v>
      </c>
      <c r="P390" s="58" t="e">
        <f>VLOOKUP(D390,商品标准转化表!$B:$H,5,FALSE)</f>
        <v>#N/A</v>
      </c>
    </row>
    <row r="391" customFormat="1" spans="1:16">
      <c r="A391" s="58"/>
      <c r="B391" s="58"/>
      <c r="C391" s="59"/>
      <c r="D391" s="58"/>
      <c r="E391" s="57"/>
      <c r="F391" s="58"/>
      <c r="G391" s="60"/>
      <c r="H391" s="60"/>
      <c r="I391" s="58"/>
      <c r="J391" s="61" t="e">
        <f>VLOOKUP(D391,商品标准转化表!$B:$H,7,FALSE)</f>
        <v>#N/A</v>
      </c>
      <c r="K391" s="57"/>
      <c r="L391" s="57"/>
      <c r="M391" s="62"/>
      <c r="N391" s="58"/>
      <c r="O391" s="58" t="e">
        <f>VLOOKUP(D391,商品标准转化表!$B:$H,6,FALSE)</f>
        <v>#N/A</v>
      </c>
      <c r="P391" s="58" t="e">
        <f>VLOOKUP(D391,商品标准转化表!$B:$H,5,FALSE)</f>
        <v>#N/A</v>
      </c>
    </row>
    <row r="392" customFormat="1" spans="1:16">
      <c r="A392" s="58"/>
      <c r="B392" s="58"/>
      <c r="C392" s="59"/>
      <c r="D392" s="58"/>
      <c r="E392" s="57"/>
      <c r="F392" s="58"/>
      <c r="G392" s="60"/>
      <c r="H392" s="60"/>
      <c r="I392" s="58"/>
      <c r="J392" s="61" t="e">
        <f>VLOOKUP(D392,商品标准转化表!$B:$H,7,FALSE)</f>
        <v>#N/A</v>
      </c>
      <c r="K392" s="57"/>
      <c r="L392" s="57"/>
      <c r="M392" s="62"/>
      <c r="N392" s="58"/>
      <c r="O392" s="58" t="e">
        <f>VLOOKUP(D392,商品标准转化表!$B:$H,6,FALSE)</f>
        <v>#N/A</v>
      </c>
      <c r="P392" s="58" t="e">
        <f>VLOOKUP(D392,商品标准转化表!$B:$H,5,FALSE)</f>
        <v>#N/A</v>
      </c>
    </row>
    <row r="393" customFormat="1" spans="1:16">
      <c r="A393" s="58"/>
      <c r="B393" s="58"/>
      <c r="C393" s="59"/>
      <c r="D393" s="58"/>
      <c r="E393" s="57"/>
      <c r="F393" s="58"/>
      <c r="G393" s="60"/>
      <c r="H393" s="60"/>
      <c r="I393" s="58"/>
      <c r="J393" s="61" t="e">
        <f>VLOOKUP(D393,商品标准转化表!$B:$H,7,FALSE)</f>
        <v>#N/A</v>
      </c>
      <c r="K393" s="57"/>
      <c r="L393" s="57"/>
      <c r="M393" s="62"/>
      <c r="N393" s="58"/>
      <c r="O393" s="58" t="e">
        <f>VLOOKUP(D393,商品标准转化表!$B:$H,6,FALSE)</f>
        <v>#N/A</v>
      </c>
      <c r="P393" s="58" t="e">
        <f>VLOOKUP(D393,商品标准转化表!$B:$H,5,FALSE)</f>
        <v>#N/A</v>
      </c>
    </row>
    <row r="394" customFormat="1" spans="1:16">
      <c r="A394" s="58"/>
      <c r="B394" s="58"/>
      <c r="C394" s="59"/>
      <c r="D394" s="58"/>
      <c r="E394" s="57"/>
      <c r="F394" s="58"/>
      <c r="G394" s="60"/>
      <c r="H394" s="60"/>
      <c r="I394" s="58"/>
      <c r="J394" s="61" t="e">
        <f>VLOOKUP(D394,商品标准转化表!$B:$H,7,FALSE)</f>
        <v>#N/A</v>
      </c>
      <c r="K394" s="57"/>
      <c r="L394" s="57"/>
      <c r="M394" s="62"/>
      <c r="N394" s="58"/>
      <c r="O394" s="58" t="e">
        <f>VLOOKUP(D394,商品标准转化表!$B:$H,6,FALSE)</f>
        <v>#N/A</v>
      </c>
      <c r="P394" s="58" t="e">
        <f>VLOOKUP(D394,商品标准转化表!$B:$H,5,FALSE)</f>
        <v>#N/A</v>
      </c>
    </row>
    <row r="395" customFormat="1" spans="1:16">
      <c r="A395" s="58"/>
      <c r="B395" s="58"/>
      <c r="C395" s="59"/>
      <c r="D395" s="58"/>
      <c r="E395" s="57"/>
      <c r="F395" s="58"/>
      <c r="G395" s="60"/>
      <c r="H395" s="60"/>
      <c r="I395" s="58"/>
      <c r="J395" s="61" t="e">
        <f>VLOOKUP(D395,商品标准转化表!$B:$H,7,FALSE)</f>
        <v>#N/A</v>
      </c>
      <c r="K395" s="57"/>
      <c r="L395" s="57"/>
      <c r="M395" s="62"/>
      <c r="N395" s="58"/>
      <c r="O395" s="58" t="e">
        <f>VLOOKUP(D395,商品标准转化表!$B:$H,6,FALSE)</f>
        <v>#N/A</v>
      </c>
      <c r="P395" s="58" t="e">
        <f>VLOOKUP(D395,商品标准转化表!$B:$H,5,FALSE)</f>
        <v>#N/A</v>
      </c>
    </row>
    <row r="396" customFormat="1" spans="1:16">
      <c r="A396" s="58"/>
      <c r="B396" s="58"/>
      <c r="C396" s="59"/>
      <c r="D396" s="58"/>
      <c r="E396" s="57"/>
      <c r="F396" s="58"/>
      <c r="G396" s="60"/>
      <c r="H396" s="60"/>
      <c r="I396" s="58"/>
      <c r="J396" s="61" t="e">
        <f>VLOOKUP(D396,商品标准转化表!$B:$H,7,FALSE)</f>
        <v>#N/A</v>
      </c>
      <c r="K396" s="57"/>
      <c r="L396" s="57"/>
      <c r="M396" s="62"/>
      <c r="N396" s="58"/>
      <c r="O396" s="58" t="e">
        <f>VLOOKUP(D396,商品标准转化表!$B:$H,6,FALSE)</f>
        <v>#N/A</v>
      </c>
      <c r="P396" s="58" t="e">
        <f>VLOOKUP(D396,商品标准转化表!$B:$H,5,FALSE)</f>
        <v>#N/A</v>
      </c>
    </row>
    <row r="397" customFormat="1" spans="1:16">
      <c r="A397" s="58"/>
      <c r="B397" s="58"/>
      <c r="C397" s="59"/>
      <c r="D397" s="58"/>
      <c r="E397" s="57"/>
      <c r="F397" s="58"/>
      <c r="G397" s="60"/>
      <c r="H397" s="60"/>
      <c r="I397" s="58"/>
      <c r="J397" s="61" t="e">
        <f>VLOOKUP(D397,商品标准转化表!$B:$H,7,FALSE)</f>
        <v>#N/A</v>
      </c>
      <c r="K397" s="57"/>
      <c r="L397" s="57"/>
      <c r="M397" s="62"/>
      <c r="N397" s="58"/>
      <c r="O397" s="58" t="e">
        <f>VLOOKUP(D397,商品标准转化表!$B:$H,6,FALSE)</f>
        <v>#N/A</v>
      </c>
      <c r="P397" s="58" t="e">
        <f>VLOOKUP(D397,商品标准转化表!$B:$H,5,FALSE)</f>
        <v>#N/A</v>
      </c>
    </row>
    <row r="398" customFormat="1" spans="1:16">
      <c r="A398" s="58"/>
      <c r="B398" s="58"/>
      <c r="C398" s="59"/>
      <c r="D398" s="58"/>
      <c r="E398" s="57"/>
      <c r="F398" s="58"/>
      <c r="G398" s="60"/>
      <c r="H398" s="60"/>
      <c r="I398" s="58"/>
      <c r="J398" s="61" t="e">
        <f>VLOOKUP(D398,商品标准转化表!$B:$H,7,FALSE)</f>
        <v>#N/A</v>
      </c>
      <c r="K398" s="57"/>
      <c r="L398" s="57"/>
      <c r="M398" s="62"/>
      <c r="N398" s="58"/>
      <c r="O398" s="58" t="e">
        <f>VLOOKUP(D398,商品标准转化表!$B:$H,6,FALSE)</f>
        <v>#N/A</v>
      </c>
      <c r="P398" s="58" t="e">
        <f>VLOOKUP(D398,商品标准转化表!$B:$H,5,FALSE)</f>
        <v>#N/A</v>
      </c>
    </row>
    <row r="399" customFormat="1" spans="1:16">
      <c r="A399" s="58"/>
      <c r="B399" s="58"/>
      <c r="C399" s="59"/>
      <c r="D399" s="58"/>
      <c r="E399" s="57"/>
      <c r="F399" s="58"/>
      <c r="G399" s="60"/>
      <c r="H399" s="60"/>
      <c r="I399" s="58"/>
      <c r="J399" s="61" t="e">
        <f>VLOOKUP(D399,商品标准转化表!$B:$H,7,FALSE)</f>
        <v>#N/A</v>
      </c>
      <c r="K399" s="57"/>
      <c r="L399" s="57"/>
      <c r="M399" s="62"/>
      <c r="N399" s="58"/>
      <c r="O399" s="58" t="e">
        <f>VLOOKUP(D399,商品标准转化表!$B:$H,6,FALSE)</f>
        <v>#N/A</v>
      </c>
      <c r="P399" s="58" t="e">
        <f>VLOOKUP(D399,商品标准转化表!$B:$H,5,FALSE)</f>
        <v>#N/A</v>
      </c>
    </row>
    <row r="400" customFormat="1" spans="1:16">
      <c r="A400" s="58"/>
      <c r="B400" s="58"/>
      <c r="C400" s="59"/>
      <c r="D400" s="58"/>
      <c r="E400" s="57"/>
      <c r="F400" s="58"/>
      <c r="G400" s="60"/>
      <c r="H400" s="60"/>
      <c r="I400" s="58"/>
      <c r="J400" s="61" t="e">
        <f>VLOOKUP(D400,商品标准转化表!$B:$H,7,FALSE)</f>
        <v>#N/A</v>
      </c>
      <c r="K400" s="57"/>
      <c r="L400" s="57"/>
      <c r="M400" s="62"/>
      <c r="N400" s="58"/>
      <c r="O400" s="58" t="e">
        <f>VLOOKUP(D400,商品标准转化表!$B:$H,6,FALSE)</f>
        <v>#N/A</v>
      </c>
      <c r="P400" s="58" t="e">
        <f>VLOOKUP(D400,商品标准转化表!$B:$H,5,FALSE)</f>
        <v>#N/A</v>
      </c>
    </row>
    <row r="401" customFormat="1" spans="1:16">
      <c r="A401" s="58"/>
      <c r="B401" s="58"/>
      <c r="C401" s="59"/>
      <c r="D401" s="58"/>
      <c r="E401" s="57"/>
      <c r="F401" s="58"/>
      <c r="G401" s="60"/>
      <c r="H401" s="60"/>
      <c r="I401" s="58"/>
      <c r="J401" s="61" t="e">
        <f>VLOOKUP(D401,商品标准转化表!$B:$H,7,FALSE)</f>
        <v>#N/A</v>
      </c>
      <c r="K401" s="57"/>
      <c r="L401" s="57"/>
      <c r="M401" s="62"/>
      <c r="N401" s="58"/>
      <c r="O401" s="58" t="e">
        <f>VLOOKUP(D401,商品标准转化表!$B:$H,6,FALSE)</f>
        <v>#N/A</v>
      </c>
      <c r="P401" s="58" t="e">
        <f>VLOOKUP(D401,商品标准转化表!$B:$H,5,FALSE)</f>
        <v>#N/A</v>
      </c>
    </row>
    <row r="402" customFormat="1" spans="1:16">
      <c r="A402" s="58"/>
      <c r="B402" s="58"/>
      <c r="C402" s="59"/>
      <c r="D402" s="58"/>
      <c r="E402" s="57"/>
      <c r="F402" s="58"/>
      <c r="G402" s="60"/>
      <c r="H402" s="60"/>
      <c r="I402" s="58"/>
      <c r="J402" s="61" t="e">
        <f>VLOOKUP(D402,商品标准转化表!$B:$H,7,FALSE)</f>
        <v>#N/A</v>
      </c>
      <c r="K402" s="57"/>
      <c r="L402" s="57"/>
      <c r="M402" s="62"/>
      <c r="N402" s="58"/>
      <c r="O402" s="58" t="e">
        <f>VLOOKUP(D402,商品标准转化表!$B:$H,6,FALSE)</f>
        <v>#N/A</v>
      </c>
      <c r="P402" s="58" t="e">
        <f>VLOOKUP(D402,商品标准转化表!$B:$H,5,FALSE)</f>
        <v>#N/A</v>
      </c>
    </row>
    <row r="403" customFormat="1" spans="1:16">
      <c r="A403" s="58"/>
      <c r="B403" s="58"/>
      <c r="C403" s="59"/>
      <c r="D403" s="58"/>
      <c r="E403" s="57"/>
      <c r="F403" s="58"/>
      <c r="G403" s="60"/>
      <c r="H403" s="60"/>
      <c r="I403" s="58"/>
      <c r="J403" s="61" t="e">
        <f>VLOOKUP(D403,商品标准转化表!$B:$H,7,FALSE)</f>
        <v>#N/A</v>
      </c>
      <c r="K403" s="57"/>
      <c r="L403" s="57"/>
      <c r="M403" s="62"/>
      <c r="N403" s="58"/>
      <c r="O403" s="58" t="e">
        <f>VLOOKUP(D403,商品标准转化表!$B:$H,6,FALSE)</f>
        <v>#N/A</v>
      </c>
      <c r="P403" s="58" t="e">
        <f>VLOOKUP(D403,商品标准转化表!$B:$H,5,FALSE)</f>
        <v>#N/A</v>
      </c>
    </row>
    <row r="404" customFormat="1" spans="1:16">
      <c r="A404" s="58"/>
      <c r="B404" s="58"/>
      <c r="C404" s="59"/>
      <c r="D404" s="58"/>
      <c r="E404" s="57"/>
      <c r="F404" s="58"/>
      <c r="G404" s="60"/>
      <c r="H404" s="60"/>
      <c r="I404" s="58"/>
      <c r="J404" s="61" t="e">
        <f>VLOOKUP(D404,商品标准转化表!$B:$H,7,FALSE)</f>
        <v>#N/A</v>
      </c>
      <c r="K404" s="57"/>
      <c r="L404" s="57"/>
      <c r="M404" s="62"/>
      <c r="N404" s="58"/>
      <c r="O404" s="58" t="e">
        <f>VLOOKUP(D404,商品标准转化表!$B:$H,6,FALSE)</f>
        <v>#N/A</v>
      </c>
      <c r="P404" s="58" t="e">
        <f>VLOOKUP(D404,商品标准转化表!$B:$H,5,FALSE)</f>
        <v>#N/A</v>
      </c>
    </row>
    <row r="405" customFormat="1" spans="1:16">
      <c r="A405" s="58"/>
      <c r="B405" s="58"/>
      <c r="C405" s="59"/>
      <c r="D405" s="58"/>
      <c r="E405" s="57"/>
      <c r="F405" s="58"/>
      <c r="G405" s="60"/>
      <c r="H405" s="60"/>
      <c r="I405" s="58"/>
      <c r="J405" s="61" t="e">
        <f>VLOOKUP(D405,商品标准转化表!$B:$H,7,FALSE)</f>
        <v>#N/A</v>
      </c>
      <c r="K405" s="57"/>
      <c r="L405" s="57"/>
      <c r="M405" s="62"/>
      <c r="N405" s="58"/>
      <c r="O405" s="58" t="e">
        <f>VLOOKUP(D405,商品标准转化表!$B:$H,6,FALSE)</f>
        <v>#N/A</v>
      </c>
      <c r="P405" s="58" t="e">
        <f>VLOOKUP(D405,商品标准转化表!$B:$H,5,FALSE)</f>
        <v>#N/A</v>
      </c>
    </row>
    <row r="406" customFormat="1" spans="1:16">
      <c r="A406" s="58"/>
      <c r="B406" s="58"/>
      <c r="C406" s="59"/>
      <c r="D406" s="58"/>
      <c r="E406" s="57"/>
      <c r="F406" s="58"/>
      <c r="G406" s="60"/>
      <c r="H406" s="60"/>
      <c r="I406" s="58"/>
      <c r="J406" s="61" t="e">
        <f>VLOOKUP(D406,商品标准转化表!$B:$H,7,FALSE)</f>
        <v>#N/A</v>
      </c>
      <c r="K406" s="57"/>
      <c r="L406" s="57"/>
      <c r="M406" s="62"/>
      <c r="N406" s="58"/>
      <c r="O406" s="58" t="e">
        <f>VLOOKUP(D406,商品标准转化表!$B:$H,6,FALSE)</f>
        <v>#N/A</v>
      </c>
      <c r="P406" s="58" t="e">
        <f>VLOOKUP(D406,商品标准转化表!$B:$H,5,FALSE)</f>
        <v>#N/A</v>
      </c>
    </row>
    <row r="407" customFormat="1" spans="1:16">
      <c r="A407" s="58"/>
      <c r="B407" s="58"/>
      <c r="C407" s="59"/>
      <c r="D407" s="58"/>
      <c r="E407" s="57"/>
      <c r="F407" s="58"/>
      <c r="G407" s="60"/>
      <c r="H407" s="60"/>
      <c r="I407" s="58"/>
      <c r="J407" s="61" t="e">
        <f>VLOOKUP(D407,商品标准转化表!$B:$H,7,FALSE)</f>
        <v>#N/A</v>
      </c>
      <c r="K407" s="57"/>
      <c r="L407" s="57"/>
      <c r="M407" s="62"/>
      <c r="N407" s="58"/>
      <c r="O407" s="58" t="e">
        <f>VLOOKUP(D407,商品标准转化表!$B:$H,6,FALSE)</f>
        <v>#N/A</v>
      </c>
      <c r="P407" s="58" t="e">
        <f>VLOOKUP(D407,商品标准转化表!$B:$H,5,FALSE)</f>
        <v>#N/A</v>
      </c>
    </row>
    <row r="408" customFormat="1" spans="1:16">
      <c r="A408" s="58"/>
      <c r="B408" s="58"/>
      <c r="C408" s="59"/>
      <c r="D408" s="58"/>
      <c r="E408" s="57"/>
      <c r="F408" s="58"/>
      <c r="G408" s="60"/>
      <c r="H408" s="60"/>
      <c r="I408" s="58"/>
      <c r="J408" s="61" t="e">
        <f>VLOOKUP(D408,商品标准转化表!$B:$H,7,FALSE)</f>
        <v>#N/A</v>
      </c>
      <c r="K408" s="57"/>
      <c r="L408" s="57"/>
      <c r="M408" s="62"/>
      <c r="N408" s="58"/>
      <c r="O408" s="58" t="e">
        <f>VLOOKUP(D408,商品标准转化表!$B:$H,6,FALSE)</f>
        <v>#N/A</v>
      </c>
      <c r="P408" s="58" t="e">
        <f>VLOOKUP(D408,商品标准转化表!$B:$H,5,FALSE)</f>
        <v>#N/A</v>
      </c>
    </row>
    <row r="409" customFormat="1" spans="1:16">
      <c r="A409" s="58"/>
      <c r="B409" s="58"/>
      <c r="C409" s="59"/>
      <c r="D409" s="58"/>
      <c r="E409" s="57"/>
      <c r="F409" s="58"/>
      <c r="G409" s="60"/>
      <c r="H409" s="60"/>
      <c r="I409" s="58"/>
      <c r="J409" s="61" t="e">
        <f>VLOOKUP(D409,商品标准转化表!$B:$H,7,FALSE)</f>
        <v>#N/A</v>
      </c>
      <c r="K409" s="57"/>
      <c r="L409" s="57"/>
      <c r="M409" s="62"/>
      <c r="N409" s="58"/>
      <c r="O409" s="58" t="e">
        <f>VLOOKUP(D409,商品标准转化表!$B:$H,6,FALSE)</f>
        <v>#N/A</v>
      </c>
      <c r="P409" s="58" t="e">
        <f>VLOOKUP(D409,商品标准转化表!$B:$H,5,FALSE)</f>
        <v>#N/A</v>
      </c>
    </row>
    <row r="410" customFormat="1" spans="1:16">
      <c r="A410" s="58"/>
      <c r="B410" s="58"/>
      <c r="C410" s="59"/>
      <c r="D410" s="58"/>
      <c r="E410" s="57"/>
      <c r="F410" s="58"/>
      <c r="G410" s="60"/>
      <c r="H410" s="60"/>
      <c r="I410" s="58"/>
      <c r="J410" s="61" t="e">
        <f>VLOOKUP(D410,商品标准转化表!$B:$H,7,FALSE)</f>
        <v>#N/A</v>
      </c>
      <c r="K410" s="57"/>
      <c r="L410" s="57"/>
      <c r="M410" s="62"/>
      <c r="N410" s="58"/>
      <c r="O410" s="58" t="e">
        <f>VLOOKUP(D410,商品标准转化表!$B:$H,6,FALSE)</f>
        <v>#N/A</v>
      </c>
      <c r="P410" s="58" t="e">
        <f>VLOOKUP(D410,商品标准转化表!$B:$H,5,FALSE)</f>
        <v>#N/A</v>
      </c>
    </row>
    <row r="411" customFormat="1" spans="1:16">
      <c r="A411" s="58"/>
      <c r="B411" s="58"/>
      <c r="C411" s="59"/>
      <c r="D411" s="58"/>
      <c r="E411" s="57"/>
      <c r="F411" s="58"/>
      <c r="G411" s="60"/>
      <c r="H411" s="60"/>
      <c r="I411" s="58"/>
      <c r="J411" s="61" t="e">
        <f>VLOOKUP(D411,商品标准转化表!$B:$H,7,FALSE)</f>
        <v>#N/A</v>
      </c>
      <c r="K411" s="57"/>
      <c r="L411" s="57"/>
      <c r="M411" s="62"/>
      <c r="N411" s="58"/>
      <c r="O411" s="58" t="e">
        <f>VLOOKUP(D411,商品标准转化表!$B:$H,6,FALSE)</f>
        <v>#N/A</v>
      </c>
      <c r="P411" s="58" t="e">
        <f>VLOOKUP(D411,商品标准转化表!$B:$H,5,FALSE)</f>
        <v>#N/A</v>
      </c>
    </row>
    <row r="412" customFormat="1" spans="1:16">
      <c r="A412" s="58"/>
      <c r="B412" s="58"/>
      <c r="C412" s="59"/>
      <c r="D412" s="58"/>
      <c r="E412" s="57"/>
      <c r="F412" s="58"/>
      <c r="G412" s="60"/>
      <c r="H412" s="60"/>
      <c r="I412" s="58"/>
      <c r="J412" s="61" t="e">
        <f>VLOOKUP(D412,商品标准转化表!$B:$H,7,FALSE)</f>
        <v>#N/A</v>
      </c>
      <c r="K412" s="57"/>
      <c r="L412" s="57"/>
      <c r="M412" s="62"/>
      <c r="N412" s="58"/>
      <c r="O412" s="58" t="e">
        <f>VLOOKUP(D412,商品标准转化表!$B:$H,6,FALSE)</f>
        <v>#N/A</v>
      </c>
      <c r="P412" s="58" t="e">
        <f>VLOOKUP(D412,商品标准转化表!$B:$H,5,FALSE)</f>
        <v>#N/A</v>
      </c>
    </row>
    <row r="413" customFormat="1" spans="1:16">
      <c r="A413" s="58"/>
      <c r="B413" s="58"/>
      <c r="C413" s="59"/>
      <c r="D413" s="58"/>
      <c r="E413" s="57"/>
      <c r="F413" s="58"/>
      <c r="G413" s="60"/>
      <c r="H413" s="60"/>
      <c r="I413" s="58"/>
      <c r="J413" s="61" t="e">
        <f>VLOOKUP(D413,商品标准转化表!$B:$H,7,FALSE)</f>
        <v>#N/A</v>
      </c>
      <c r="K413" s="57"/>
      <c r="L413" s="57"/>
      <c r="M413" s="62"/>
      <c r="N413" s="58"/>
      <c r="O413" s="58" t="e">
        <f>VLOOKUP(D413,商品标准转化表!$B:$H,6,FALSE)</f>
        <v>#N/A</v>
      </c>
      <c r="P413" s="58" t="e">
        <f>VLOOKUP(D413,商品标准转化表!$B:$H,5,FALSE)</f>
        <v>#N/A</v>
      </c>
    </row>
    <row r="414" customFormat="1" spans="1:16">
      <c r="A414" s="58"/>
      <c r="B414" s="58"/>
      <c r="C414" s="59"/>
      <c r="D414" s="58"/>
      <c r="E414" s="57"/>
      <c r="F414" s="58"/>
      <c r="G414" s="60"/>
      <c r="H414" s="60"/>
      <c r="I414" s="58"/>
      <c r="J414" s="61" t="e">
        <f>VLOOKUP(D414,商品标准转化表!$B:$H,7,FALSE)</f>
        <v>#N/A</v>
      </c>
      <c r="K414" s="57"/>
      <c r="L414" s="57"/>
      <c r="M414" s="62"/>
      <c r="N414" s="58"/>
      <c r="O414" s="58" t="e">
        <f>VLOOKUP(D414,商品标准转化表!$B:$H,6,FALSE)</f>
        <v>#N/A</v>
      </c>
      <c r="P414" s="58" t="e">
        <f>VLOOKUP(D414,商品标准转化表!$B:$H,5,FALSE)</f>
        <v>#N/A</v>
      </c>
    </row>
    <row r="415" customFormat="1" spans="1:16">
      <c r="A415" s="58"/>
      <c r="B415" s="58"/>
      <c r="C415" s="59"/>
      <c r="D415" s="58"/>
      <c r="E415" s="57"/>
      <c r="F415" s="58"/>
      <c r="G415" s="60"/>
      <c r="H415" s="60"/>
      <c r="I415" s="58"/>
      <c r="J415" s="61" t="e">
        <f>VLOOKUP(D415,商品标准转化表!$B:$H,7,FALSE)</f>
        <v>#N/A</v>
      </c>
      <c r="K415" s="57"/>
      <c r="L415" s="57"/>
      <c r="M415" s="62"/>
      <c r="N415" s="58"/>
      <c r="O415" s="58" t="e">
        <f>VLOOKUP(D415,商品标准转化表!$B:$H,6,FALSE)</f>
        <v>#N/A</v>
      </c>
      <c r="P415" s="58" t="e">
        <f>VLOOKUP(D415,商品标准转化表!$B:$H,5,FALSE)</f>
        <v>#N/A</v>
      </c>
    </row>
    <row r="416" customFormat="1" spans="1:16">
      <c r="A416" s="58"/>
      <c r="B416" s="58"/>
      <c r="C416" s="59"/>
      <c r="D416" s="58"/>
      <c r="E416" s="57"/>
      <c r="F416" s="58"/>
      <c r="G416" s="60"/>
      <c r="H416" s="60"/>
      <c r="I416" s="58"/>
      <c r="J416" s="61" t="e">
        <f>VLOOKUP(D416,商品标准转化表!$B:$H,7,FALSE)</f>
        <v>#N/A</v>
      </c>
      <c r="K416" s="57"/>
      <c r="L416" s="57"/>
      <c r="M416" s="62"/>
      <c r="N416" s="58"/>
      <c r="O416" s="58" t="e">
        <f>VLOOKUP(D416,商品标准转化表!$B:$H,6,FALSE)</f>
        <v>#N/A</v>
      </c>
      <c r="P416" s="58" t="e">
        <f>VLOOKUP(D416,商品标准转化表!$B:$H,5,FALSE)</f>
        <v>#N/A</v>
      </c>
    </row>
    <row r="417" customFormat="1" spans="1:16">
      <c r="A417" s="58"/>
      <c r="B417" s="58"/>
      <c r="C417" s="59"/>
      <c r="D417" s="58"/>
      <c r="E417" s="57"/>
      <c r="F417" s="58"/>
      <c r="G417" s="60"/>
      <c r="H417" s="60"/>
      <c r="I417" s="58"/>
      <c r="J417" s="61" t="e">
        <f>VLOOKUP(D417,商品标准转化表!$B:$H,7,FALSE)</f>
        <v>#N/A</v>
      </c>
      <c r="K417" s="57"/>
      <c r="L417" s="57"/>
      <c r="M417" s="62"/>
      <c r="N417" s="58"/>
      <c r="O417" s="58" t="e">
        <f>VLOOKUP(D417,商品标准转化表!$B:$H,6,FALSE)</f>
        <v>#N/A</v>
      </c>
      <c r="P417" s="58" t="e">
        <f>VLOOKUP(D417,商品标准转化表!$B:$H,5,FALSE)</f>
        <v>#N/A</v>
      </c>
    </row>
    <row r="418" customFormat="1" spans="1:16">
      <c r="A418" s="58"/>
      <c r="B418" s="58"/>
      <c r="C418" s="59"/>
      <c r="D418" s="58"/>
      <c r="E418" s="57"/>
      <c r="F418" s="58"/>
      <c r="G418" s="60"/>
      <c r="H418" s="60"/>
      <c r="I418" s="58"/>
      <c r="J418" s="61" t="e">
        <f>VLOOKUP(D418,商品标准转化表!$B:$H,7,FALSE)</f>
        <v>#N/A</v>
      </c>
      <c r="K418" s="57"/>
      <c r="L418" s="57"/>
      <c r="M418" s="62"/>
      <c r="N418" s="58"/>
      <c r="O418" s="58" t="e">
        <f>VLOOKUP(D418,商品标准转化表!$B:$H,6,FALSE)</f>
        <v>#N/A</v>
      </c>
      <c r="P418" s="58" t="e">
        <f>VLOOKUP(D418,商品标准转化表!$B:$H,5,FALSE)</f>
        <v>#N/A</v>
      </c>
    </row>
    <row r="419" customFormat="1" spans="1:16">
      <c r="A419" s="58"/>
      <c r="B419" s="58"/>
      <c r="C419" s="59"/>
      <c r="D419" s="58"/>
      <c r="E419" s="57"/>
      <c r="F419" s="58"/>
      <c r="G419" s="60"/>
      <c r="H419" s="60"/>
      <c r="I419" s="58"/>
      <c r="J419" s="61" t="e">
        <f>VLOOKUP(D419,商品标准转化表!$B:$H,7,FALSE)</f>
        <v>#N/A</v>
      </c>
      <c r="K419" s="57"/>
      <c r="L419" s="57"/>
      <c r="M419" s="62"/>
      <c r="N419" s="58"/>
      <c r="O419" s="58" t="e">
        <f>VLOOKUP(D419,商品标准转化表!$B:$H,6,FALSE)</f>
        <v>#N/A</v>
      </c>
      <c r="P419" s="58" t="e">
        <f>VLOOKUP(D419,商品标准转化表!$B:$H,5,FALSE)</f>
        <v>#N/A</v>
      </c>
    </row>
    <row r="420" customFormat="1" spans="1:16">
      <c r="A420" s="58"/>
      <c r="B420" s="58"/>
      <c r="C420" s="59"/>
      <c r="D420" s="58"/>
      <c r="E420" s="57"/>
      <c r="F420" s="58"/>
      <c r="G420" s="60"/>
      <c r="H420" s="60"/>
      <c r="I420" s="58"/>
      <c r="J420" s="61" t="e">
        <f>VLOOKUP(D420,商品标准转化表!$B:$H,7,FALSE)</f>
        <v>#N/A</v>
      </c>
      <c r="K420" s="57"/>
      <c r="L420" s="57"/>
      <c r="M420" s="62"/>
      <c r="N420" s="58"/>
      <c r="O420" s="58" t="e">
        <f>VLOOKUP(D420,商品标准转化表!$B:$H,6,FALSE)</f>
        <v>#N/A</v>
      </c>
      <c r="P420" s="58" t="e">
        <f>VLOOKUP(D420,商品标准转化表!$B:$H,5,FALSE)</f>
        <v>#N/A</v>
      </c>
    </row>
    <row r="421" customFormat="1" spans="1:16">
      <c r="A421" s="58"/>
      <c r="B421" s="58"/>
      <c r="C421" s="59"/>
      <c r="D421" s="58"/>
      <c r="E421" s="57"/>
      <c r="F421" s="58"/>
      <c r="G421" s="60"/>
      <c r="H421" s="60"/>
      <c r="I421" s="58"/>
      <c r="J421" s="61" t="e">
        <f>VLOOKUP(D421,商品标准转化表!$B:$H,7,FALSE)</f>
        <v>#N/A</v>
      </c>
      <c r="K421" s="57"/>
      <c r="L421" s="57"/>
      <c r="M421" s="62"/>
      <c r="N421" s="58"/>
      <c r="O421" s="58" t="e">
        <f>VLOOKUP(D421,商品标准转化表!$B:$H,6,FALSE)</f>
        <v>#N/A</v>
      </c>
      <c r="P421" s="58" t="e">
        <f>VLOOKUP(D421,商品标准转化表!$B:$H,5,FALSE)</f>
        <v>#N/A</v>
      </c>
    </row>
    <row r="422" customFormat="1" spans="1:16">
      <c r="A422" s="58"/>
      <c r="B422" s="58"/>
      <c r="C422" s="59"/>
      <c r="D422" s="58"/>
      <c r="E422" s="57"/>
      <c r="F422" s="58"/>
      <c r="G422" s="60"/>
      <c r="H422" s="60"/>
      <c r="I422" s="58"/>
      <c r="J422" s="61" t="e">
        <f>VLOOKUP(D422,商品标准转化表!$B:$H,7,FALSE)</f>
        <v>#N/A</v>
      </c>
      <c r="K422" s="57"/>
      <c r="L422" s="57"/>
      <c r="M422" s="62"/>
      <c r="N422" s="58"/>
      <c r="O422" s="58" t="e">
        <f>VLOOKUP(D422,商品标准转化表!$B:$H,6,FALSE)</f>
        <v>#N/A</v>
      </c>
      <c r="P422" s="58" t="e">
        <f>VLOOKUP(D422,商品标准转化表!$B:$H,5,FALSE)</f>
        <v>#N/A</v>
      </c>
    </row>
    <row r="423" customFormat="1" spans="1:16">
      <c r="A423" s="58"/>
      <c r="B423" s="58"/>
      <c r="C423" s="59"/>
      <c r="D423" s="58"/>
      <c r="E423" s="57"/>
      <c r="F423" s="58"/>
      <c r="G423" s="60"/>
      <c r="H423" s="60"/>
      <c r="I423" s="58"/>
      <c r="J423" s="61" t="e">
        <f>VLOOKUP(D423,商品标准转化表!$B:$H,7,FALSE)</f>
        <v>#N/A</v>
      </c>
      <c r="K423" s="57"/>
      <c r="L423" s="57"/>
      <c r="M423" s="62"/>
      <c r="N423" s="58"/>
      <c r="O423" s="58" t="e">
        <f>VLOOKUP(D423,商品标准转化表!$B:$H,6,FALSE)</f>
        <v>#N/A</v>
      </c>
      <c r="P423" s="58" t="e">
        <f>VLOOKUP(D423,商品标准转化表!$B:$H,5,FALSE)</f>
        <v>#N/A</v>
      </c>
    </row>
    <row r="424" customFormat="1" spans="1:16">
      <c r="A424" s="58"/>
      <c r="B424" s="58"/>
      <c r="C424" s="59"/>
      <c r="D424" s="58"/>
      <c r="E424" s="57"/>
      <c r="F424" s="58"/>
      <c r="G424" s="60"/>
      <c r="H424" s="60"/>
      <c r="I424" s="58"/>
      <c r="J424" s="61" t="e">
        <f>VLOOKUP(D424,商品标准转化表!$B:$H,7,FALSE)</f>
        <v>#N/A</v>
      </c>
      <c r="K424" s="57"/>
      <c r="L424" s="57"/>
      <c r="M424" s="62"/>
      <c r="N424" s="58"/>
      <c r="O424" s="58" t="e">
        <f>VLOOKUP(D424,商品标准转化表!$B:$H,6,FALSE)</f>
        <v>#N/A</v>
      </c>
      <c r="P424" s="58" t="e">
        <f>VLOOKUP(D424,商品标准转化表!$B:$H,5,FALSE)</f>
        <v>#N/A</v>
      </c>
    </row>
    <row r="425" customFormat="1" spans="1:16">
      <c r="A425" s="58"/>
      <c r="B425" s="58"/>
      <c r="C425" s="59"/>
      <c r="D425" s="58"/>
      <c r="E425" s="57"/>
      <c r="F425" s="58"/>
      <c r="G425" s="60"/>
      <c r="H425" s="60"/>
      <c r="I425" s="58"/>
      <c r="J425" s="61" t="e">
        <f>VLOOKUP(D425,商品标准转化表!$B:$H,7,FALSE)</f>
        <v>#N/A</v>
      </c>
      <c r="K425" s="57"/>
      <c r="L425" s="57"/>
      <c r="M425" s="62"/>
      <c r="N425" s="58"/>
      <c r="O425" s="58" t="e">
        <f>VLOOKUP(D425,商品标准转化表!$B:$H,6,FALSE)</f>
        <v>#N/A</v>
      </c>
      <c r="P425" s="58" t="e">
        <f>VLOOKUP(D425,商品标准转化表!$B:$H,5,FALSE)</f>
        <v>#N/A</v>
      </c>
    </row>
    <row r="426" customFormat="1" spans="1:16">
      <c r="A426" s="58"/>
      <c r="B426" s="58"/>
      <c r="C426" s="59"/>
      <c r="D426" s="58"/>
      <c r="E426" s="57"/>
      <c r="F426" s="58"/>
      <c r="G426" s="60"/>
      <c r="H426" s="60"/>
      <c r="I426" s="58"/>
      <c r="J426" s="61" t="e">
        <f>VLOOKUP(D426,商品标准转化表!$B:$H,7,FALSE)</f>
        <v>#N/A</v>
      </c>
      <c r="K426" s="57"/>
      <c r="L426" s="57"/>
      <c r="M426" s="62"/>
      <c r="N426" s="58"/>
      <c r="O426" s="58" t="e">
        <f>VLOOKUP(D426,商品标准转化表!$B:$H,6,FALSE)</f>
        <v>#N/A</v>
      </c>
      <c r="P426" s="58" t="e">
        <f>VLOOKUP(D426,商品标准转化表!$B:$H,5,FALSE)</f>
        <v>#N/A</v>
      </c>
    </row>
    <row r="427" customFormat="1" spans="1:16">
      <c r="A427" s="58"/>
      <c r="B427" s="58"/>
      <c r="C427" s="59"/>
      <c r="D427" s="58"/>
      <c r="E427" s="57"/>
      <c r="F427" s="58"/>
      <c r="G427" s="60"/>
      <c r="H427" s="60"/>
      <c r="I427" s="58"/>
      <c r="J427" s="61" t="e">
        <f>VLOOKUP(D427,商品标准转化表!$B:$H,7,FALSE)</f>
        <v>#N/A</v>
      </c>
      <c r="K427" s="57"/>
      <c r="L427" s="57"/>
      <c r="M427" s="62"/>
      <c r="N427" s="58"/>
      <c r="O427" s="58" t="e">
        <f>VLOOKUP(D427,商品标准转化表!$B:$H,6,FALSE)</f>
        <v>#N/A</v>
      </c>
      <c r="P427" s="58" t="e">
        <f>VLOOKUP(D427,商品标准转化表!$B:$H,5,FALSE)</f>
        <v>#N/A</v>
      </c>
    </row>
    <row r="428" customFormat="1" spans="1:16">
      <c r="A428" s="58"/>
      <c r="B428" s="58"/>
      <c r="C428" s="59"/>
      <c r="D428" s="58"/>
      <c r="E428" s="57"/>
      <c r="F428" s="58"/>
      <c r="G428" s="60"/>
      <c r="H428" s="60"/>
      <c r="I428" s="58"/>
      <c r="J428" s="61" t="e">
        <f>VLOOKUP(D428,商品标准转化表!$B:$H,7,FALSE)</f>
        <v>#N/A</v>
      </c>
      <c r="K428" s="57"/>
      <c r="L428" s="57"/>
      <c r="M428" s="62"/>
      <c r="N428" s="58"/>
      <c r="O428" s="58" t="e">
        <f>VLOOKUP(D428,商品标准转化表!$B:$H,6,FALSE)</f>
        <v>#N/A</v>
      </c>
      <c r="P428" s="58" t="e">
        <f>VLOOKUP(D428,商品标准转化表!$B:$H,5,FALSE)</f>
        <v>#N/A</v>
      </c>
    </row>
    <row r="429" customFormat="1" spans="1:16">
      <c r="A429" s="58"/>
      <c r="B429" s="58"/>
      <c r="C429" s="59"/>
      <c r="D429" s="58"/>
      <c r="E429" s="57"/>
      <c r="F429" s="58"/>
      <c r="G429" s="60"/>
      <c r="H429" s="60"/>
      <c r="I429" s="58"/>
      <c r="J429" s="61" t="e">
        <f>VLOOKUP(D429,商品标准转化表!$B:$H,7,FALSE)</f>
        <v>#N/A</v>
      </c>
      <c r="K429" s="57"/>
      <c r="L429" s="57"/>
      <c r="M429" s="62"/>
      <c r="N429" s="58"/>
      <c r="O429" s="58" t="e">
        <f>VLOOKUP(D429,商品标准转化表!$B:$H,6,FALSE)</f>
        <v>#N/A</v>
      </c>
      <c r="P429" s="58" t="e">
        <f>VLOOKUP(D429,商品标准转化表!$B:$H,5,FALSE)</f>
        <v>#N/A</v>
      </c>
    </row>
    <row r="430" customFormat="1" spans="1:16">
      <c r="A430" s="58"/>
      <c r="B430" s="58"/>
      <c r="C430" s="59"/>
      <c r="D430" s="58"/>
      <c r="E430" s="57"/>
      <c r="F430" s="58"/>
      <c r="G430" s="60"/>
      <c r="H430" s="60"/>
      <c r="I430" s="58"/>
      <c r="J430" s="61" t="e">
        <f>VLOOKUP(D430,商品标准转化表!$B:$H,7,FALSE)</f>
        <v>#N/A</v>
      </c>
      <c r="K430" s="57"/>
      <c r="L430" s="57"/>
      <c r="M430" s="62"/>
      <c r="N430" s="58"/>
      <c r="O430" s="58" t="e">
        <f>VLOOKUP(D430,商品标准转化表!$B:$H,6,FALSE)</f>
        <v>#N/A</v>
      </c>
      <c r="P430" s="58" t="e">
        <f>VLOOKUP(D430,商品标准转化表!$B:$H,5,FALSE)</f>
        <v>#N/A</v>
      </c>
    </row>
    <row r="431" customFormat="1" spans="1:16">
      <c r="A431" s="58"/>
      <c r="B431" s="58"/>
      <c r="C431" s="59"/>
      <c r="D431" s="58"/>
      <c r="E431" s="57"/>
      <c r="F431" s="58"/>
      <c r="G431" s="60"/>
      <c r="H431" s="60"/>
      <c r="I431" s="58"/>
      <c r="J431" s="61" t="e">
        <f>VLOOKUP(D431,商品标准转化表!$B:$H,7,FALSE)</f>
        <v>#N/A</v>
      </c>
      <c r="K431" s="57"/>
      <c r="L431" s="57"/>
      <c r="M431" s="62"/>
      <c r="N431" s="58"/>
      <c r="O431" s="58" t="e">
        <f>VLOOKUP(D431,商品标准转化表!$B:$H,6,FALSE)</f>
        <v>#N/A</v>
      </c>
      <c r="P431" s="58" t="e">
        <f>VLOOKUP(D431,商品标准转化表!$B:$H,5,FALSE)</f>
        <v>#N/A</v>
      </c>
    </row>
    <row r="432" customFormat="1" spans="1:16">
      <c r="A432" s="58"/>
      <c r="B432" s="58"/>
      <c r="C432" s="59"/>
      <c r="D432" s="58"/>
      <c r="E432" s="57"/>
      <c r="F432" s="58"/>
      <c r="G432" s="60"/>
      <c r="H432" s="60"/>
      <c r="I432" s="58"/>
      <c r="J432" s="61" t="e">
        <f>VLOOKUP(D432,商品标准转化表!$B:$H,7,FALSE)</f>
        <v>#N/A</v>
      </c>
      <c r="K432" s="57"/>
      <c r="L432" s="57"/>
      <c r="M432" s="62"/>
      <c r="N432" s="58"/>
      <c r="O432" s="58" t="e">
        <f>VLOOKUP(D432,商品标准转化表!$B:$H,6,FALSE)</f>
        <v>#N/A</v>
      </c>
      <c r="P432" s="58" t="e">
        <f>VLOOKUP(D432,商品标准转化表!$B:$H,5,FALSE)</f>
        <v>#N/A</v>
      </c>
    </row>
    <row r="433" customFormat="1" spans="1:16">
      <c r="A433" s="58"/>
      <c r="B433" s="58"/>
      <c r="C433" s="59"/>
      <c r="D433" s="58"/>
      <c r="E433" s="57"/>
      <c r="F433" s="58"/>
      <c r="G433" s="60"/>
      <c r="H433" s="60"/>
      <c r="I433" s="58"/>
      <c r="J433" s="61" t="e">
        <f>VLOOKUP(D433,商品标准转化表!$B:$H,7,FALSE)</f>
        <v>#N/A</v>
      </c>
      <c r="K433" s="57"/>
      <c r="L433" s="57"/>
      <c r="M433" s="62"/>
      <c r="N433" s="58"/>
      <c r="O433" s="58" t="e">
        <f>VLOOKUP(D433,商品标准转化表!$B:$H,6,FALSE)</f>
        <v>#N/A</v>
      </c>
      <c r="P433" s="58" t="e">
        <f>VLOOKUP(D433,商品标准转化表!$B:$H,5,FALSE)</f>
        <v>#N/A</v>
      </c>
    </row>
    <row r="434" customFormat="1" spans="1:16">
      <c r="A434" s="58"/>
      <c r="B434" s="58"/>
      <c r="C434" s="59"/>
      <c r="D434" s="58"/>
      <c r="E434" s="57"/>
      <c r="F434" s="58"/>
      <c r="G434" s="60"/>
      <c r="H434" s="60"/>
      <c r="I434" s="58"/>
      <c r="J434" s="61" t="e">
        <f>VLOOKUP(D434,商品标准转化表!$B:$H,7,FALSE)</f>
        <v>#N/A</v>
      </c>
      <c r="K434" s="57"/>
      <c r="L434" s="57"/>
      <c r="M434" s="62"/>
      <c r="N434" s="58"/>
      <c r="O434" s="58" t="e">
        <f>VLOOKUP(D434,商品标准转化表!$B:$H,6,FALSE)</f>
        <v>#N/A</v>
      </c>
      <c r="P434" s="58" t="e">
        <f>VLOOKUP(D434,商品标准转化表!$B:$H,5,FALSE)</f>
        <v>#N/A</v>
      </c>
    </row>
    <row r="435" customFormat="1" spans="1:16">
      <c r="A435" s="58"/>
      <c r="B435" s="58"/>
      <c r="C435" s="59"/>
      <c r="D435" s="58"/>
      <c r="E435" s="57"/>
      <c r="F435" s="58"/>
      <c r="G435" s="60"/>
      <c r="H435" s="60"/>
      <c r="I435" s="58"/>
      <c r="J435" s="61" t="e">
        <f>VLOOKUP(D435,商品标准转化表!$B:$H,7,FALSE)</f>
        <v>#N/A</v>
      </c>
      <c r="K435" s="57"/>
      <c r="L435" s="57"/>
      <c r="M435" s="62"/>
      <c r="N435" s="58"/>
      <c r="O435" s="58" t="e">
        <f>VLOOKUP(D435,商品标准转化表!$B:$H,6,FALSE)</f>
        <v>#N/A</v>
      </c>
      <c r="P435" s="58" t="e">
        <f>VLOOKUP(D435,商品标准转化表!$B:$H,5,FALSE)</f>
        <v>#N/A</v>
      </c>
    </row>
    <row r="436" customFormat="1" spans="1:16">
      <c r="A436" s="58"/>
      <c r="B436" s="58"/>
      <c r="C436" s="59"/>
      <c r="D436" s="58"/>
      <c r="E436" s="57"/>
      <c r="F436" s="58"/>
      <c r="G436" s="60"/>
      <c r="H436" s="60"/>
      <c r="I436" s="58"/>
      <c r="J436" s="61" t="e">
        <f>VLOOKUP(D436,商品标准转化表!$B:$H,7,FALSE)</f>
        <v>#N/A</v>
      </c>
      <c r="K436" s="57"/>
      <c r="L436" s="57"/>
      <c r="M436" s="62"/>
      <c r="N436" s="58"/>
      <c r="O436" s="58" t="e">
        <f>VLOOKUP(D436,商品标准转化表!$B:$H,6,FALSE)</f>
        <v>#N/A</v>
      </c>
      <c r="P436" s="58" t="e">
        <f>VLOOKUP(D436,商品标准转化表!$B:$H,5,FALSE)</f>
        <v>#N/A</v>
      </c>
    </row>
    <row r="437" customFormat="1" spans="1:16">
      <c r="A437" s="58"/>
      <c r="B437" s="58"/>
      <c r="C437" s="59"/>
      <c r="D437" s="58"/>
      <c r="E437" s="57"/>
      <c r="F437" s="58"/>
      <c r="G437" s="60"/>
      <c r="H437" s="60"/>
      <c r="I437" s="58"/>
      <c r="J437" s="61" t="e">
        <f>VLOOKUP(D437,商品标准转化表!$B:$H,7,FALSE)</f>
        <v>#N/A</v>
      </c>
      <c r="K437" s="57"/>
      <c r="L437" s="57"/>
      <c r="M437" s="62"/>
      <c r="N437" s="58"/>
      <c r="O437" s="58" t="e">
        <f>VLOOKUP(D437,商品标准转化表!$B:$H,6,FALSE)</f>
        <v>#N/A</v>
      </c>
      <c r="P437" s="58" t="e">
        <f>VLOOKUP(D437,商品标准转化表!$B:$H,5,FALSE)</f>
        <v>#N/A</v>
      </c>
    </row>
    <row r="438" customFormat="1" spans="1:16">
      <c r="A438" s="58"/>
      <c r="B438" s="58"/>
      <c r="C438" s="59"/>
      <c r="D438" s="58"/>
      <c r="E438" s="57"/>
      <c r="F438" s="58"/>
      <c r="G438" s="60"/>
      <c r="H438" s="60"/>
      <c r="I438" s="58"/>
      <c r="J438" s="61" t="e">
        <f>VLOOKUP(D438,商品标准转化表!$B:$H,7,FALSE)</f>
        <v>#N/A</v>
      </c>
      <c r="K438" s="57"/>
      <c r="L438" s="57"/>
      <c r="M438" s="62"/>
      <c r="N438" s="58"/>
      <c r="O438" s="58" t="e">
        <f>VLOOKUP(D438,商品标准转化表!$B:$H,6,FALSE)</f>
        <v>#N/A</v>
      </c>
      <c r="P438" s="58" t="e">
        <f>VLOOKUP(D438,商品标准转化表!$B:$H,5,FALSE)</f>
        <v>#N/A</v>
      </c>
    </row>
    <row r="439" customFormat="1" spans="1:16">
      <c r="A439" s="58"/>
      <c r="B439" s="58"/>
      <c r="C439" s="59"/>
      <c r="D439" s="58"/>
      <c r="E439" s="57"/>
      <c r="F439" s="58"/>
      <c r="G439" s="60"/>
      <c r="H439" s="60"/>
      <c r="I439" s="58"/>
      <c r="J439" s="61" t="e">
        <f>VLOOKUP(D439,商品标准转化表!$B:$H,7,FALSE)</f>
        <v>#N/A</v>
      </c>
      <c r="K439" s="57"/>
      <c r="L439" s="57"/>
      <c r="M439" s="62"/>
      <c r="N439" s="58"/>
      <c r="O439" s="58" t="e">
        <f>VLOOKUP(D439,商品标准转化表!$B:$H,6,FALSE)</f>
        <v>#N/A</v>
      </c>
      <c r="P439" s="58" t="e">
        <f>VLOOKUP(D439,商品标准转化表!$B:$H,5,FALSE)</f>
        <v>#N/A</v>
      </c>
    </row>
    <row r="440" customFormat="1" spans="1:16">
      <c r="A440" s="58"/>
      <c r="B440" s="58"/>
      <c r="C440" s="59"/>
      <c r="D440" s="58"/>
      <c r="E440" s="57"/>
      <c r="F440" s="58"/>
      <c r="G440" s="60"/>
      <c r="H440" s="60"/>
      <c r="I440" s="58"/>
      <c r="J440" s="61" t="e">
        <f>VLOOKUP(D440,商品标准转化表!$B:$H,7,FALSE)</f>
        <v>#N/A</v>
      </c>
      <c r="K440" s="57"/>
      <c r="L440" s="57"/>
      <c r="M440" s="62"/>
      <c r="N440" s="58"/>
      <c r="O440" s="58" t="e">
        <f>VLOOKUP(D440,商品标准转化表!$B:$H,6,FALSE)</f>
        <v>#N/A</v>
      </c>
      <c r="P440" s="58" t="e">
        <f>VLOOKUP(D440,商品标准转化表!$B:$H,5,FALSE)</f>
        <v>#N/A</v>
      </c>
    </row>
    <row r="441" customFormat="1" spans="1:16">
      <c r="A441" s="58"/>
      <c r="B441" s="58"/>
      <c r="C441" s="59"/>
      <c r="D441" s="58"/>
      <c r="E441" s="57"/>
      <c r="F441" s="58"/>
      <c r="G441" s="60"/>
      <c r="H441" s="60"/>
      <c r="I441" s="58"/>
      <c r="J441" s="61" t="e">
        <f>VLOOKUP(D441,商品标准转化表!$B:$H,7,FALSE)</f>
        <v>#N/A</v>
      </c>
      <c r="K441" s="57"/>
      <c r="L441" s="57"/>
      <c r="M441" s="62"/>
      <c r="N441" s="58"/>
      <c r="O441" s="58" t="e">
        <f>VLOOKUP(D441,商品标准转化表!$B:$H,6,FALSE)</f>
        <v>#N/A</v>
      </c>
      <c r="P441" s="58" t="e">
        <f>VLOOKUP(D441,商品标准转化表!$B:$H,5,FALSE)</f>
        <v>#N/A</v>
      </c>
    </row>
    <row r="442" customFormat="1" spans="1:16">
      <c r="A442" s="58"/>
      <c r="B442" s="58"/>
      <c r="C442" s="59"/>
      <c r="D442" s="58"/>
      <c r="E442" s="57"/>
      <c r="F442" s="58"/>
      <c r="G442" s="60"/>
      <c r="H442" s="60"/>
      <c r="I442" s="58"/>
      <c r="J442" s="61" t="e">
        <f>VLOOKUP(D442,商品标准转化表!$B:$H,7,FALSE)</f>
        <v>#N/A</v>
      </c>
      <c r="K442" s="57"/>
      <c r="L442" s="57"/>
      <c r="M442" s="62"/>
      <c r="N442" s="58"/>
      <c r="O442" s="58" t="e">
        <f>VLOOKUP(D442,商品标准转化表!$B:$H,6,FALSE)</f>
        <v>#N/A</v>
      </c>
      <c r="P442" s="58" t="e">
        <f>VLOOKUP(D442,商品标准转化表!$B:$H,5,FALSE)</f>
        <v>#N/A</v>
      </c>
    </row>
    <row r="443" customFormat="1" spans="1:16">
      <c r="A443" s="58"/>
      <c r="B443" s="58"/>
      <c r="C443" s="59"/>
      <c r="D443" s="58"/>
      <c r="E443" s="57"/>
      <c r="F443" s="58"/>
      <c r="G443" s="60"/>
      <c r="H443" s="60"/>
      <c r="I443" s="58"/>
      <c r="J443" s="61" t="e">
        <f>VLOOKUP(D443,商品标准转化表!$B:$H,7,FALSE)</f>
        <v>#N/A</v>
      </c>
      <c r="K443" s="57"/>
      <c r="L443" s="57"/>
      <c r="M443" s="62"/>
      <c r="N443" s="58"/>
      <c r="O443" s="58" t="e">
        <f>VLOOKUP(D443,商品标准转化表!$B:$H,6,FALSE)</f>
        <v>#N/A</v>
      </c>
      <c r="P443" s="58" t="e">
        <f>VLOOKUP(D443,商品标准转化表!$B:$H,5,FALSE)</f>
        <v>#N/A</v>
      </c>
    </row>
    <row r="444" customFormat="1" spans="1:16">
      <c r="A444" s="58"/>
      <c r="B444" s="58"/>
      <c r="C444" s="59"/>
      <c r="D444" s="58"/>
      <c r="E444" s="57"/>
      <c r="F444" s="58"/>
      <c r="G444" s="60"/>
      <c r="H444" s="60"/>
      <c r="I444" s="58"/>
      <c r="J444" s="61" t="e">
        <f>VLOOKUP(D444,商品标准转化表!$B:$H,7,FALSE)</f>
        <v>#N/A</v>
      </c>
      <c r="K444" s="57"/>
      <c r="L444" s="57"/>
      <c r="M444" s="62"/>
      <c r="N444" s="58"/>
      <c r="O444" s="58" t="e">
        <f>VLOOKUP(D444,商品标准转化表!$B:$H,6,FALSE)</f>
        <v>#N/A</v>
      </c>
      <c r="P444" s="58" t="e">
        <f>VLOOKUP(D444,商品标准转化表!$B:$H,5,FALSE)</f>
        <v>#N/A</v>
      </c>
    </row>
    <row r="445" customFormat="1" spans="1:16">
      <c r="A445" s="58"/>
      <c r="B445" s="58"/>
      <c r="C445" s="59"/>
      <c r="D445" s="58"/>
      <c r="E445" s="57"/>
      <c r="F445" s="58"/>
      <c r="G445" s="60"/>
      <c r="H445" s="60"/>
      <c r="I445" s="58"/>
      <c r="J445" s="61" t="e">
        <f>VLOOKUP(D445,商品标准转化表!$B:$H,7,FALSE)</f>
        <v>#N/A</v>
      </c>
      <c r="K445" s="57"/>
      <c r="L445" s="57"/>
      <c r="M445" s="62"/>
      <c r="N445" s="58"/>
      <c r="O445" s="58" t="e">
        <f>VLOOKUP(D445,商品标准转化表!$B:$H,6,FALSE)</f>
        <v>#N/A</v>
      </c>
      <c r="P445" s="58" t="e">
        <f>VLOOKUP(D445,商品标准转化表!$B:$H,5,FALSE)</f>
        <v>#N/A</v>
      </c>
    </row>
    <row r="446" customFormat="1" spans="1:16">
      <c r="A446" s="58"/>
      <c r="B446" s="58"/>
      <c r="C446" s="59"/>
      <c r="D446" s="58"/>
      <c r="E446" s="57"/>
      <c r="F446" s="58"/>
      <c r="G446" s="60"/>
      <c r="H446" s="60"/>
      <c r="I446" s="58"/>
      <c r="J446" s="61" t="e">
        <f>VLOOKUP(D446,商品标准转化表!$B:$H,7,FALSE)</f>
        <v>#N/A</v>
      </c>
      <c r="K446" s="57"/>
      <c r="L446" s="57"/>
      <c r="M446" s="62"/>
      <c r="N446" s="58"/>
      <c r="O446" s="58" t="e">
        <f>VLOOKUP(D446,商品标准转化表!$B:$H,6,FALSE)</f>
        <v>#N/A</v>
      </c>
      <c r="P446" s="58" t="e">
        <f>VLOOKUP(D446,商品标准转化表!$B:$H,5,FALSE)</f>
        <v>#N/A</v>
      </c>
    </row>
    <row r="447" customFormat="1" spans="1:16">
      <c r="A447" s="58"/>
      <c r="B447" s="58"/>
      <c r="C447" s="59"/>
      <c r="D447" s="58"/>
      <c r="E447" s="57"/>
      <c r="F447" s="58"/>
      <c r="G447" s="60"/>
      <c r="H447" s="60"/>
      <c r="I447" s="58"/>
      <c r="J447" s="61" t="e">
        <f>VLOOKUP(D447,商品标准转化表!$B:$H,7,FALSE)</f>
        <v>#N/A</v>
      </c>
      <c r="K447" s="57"/>
      <c r="L447" s="57"/>
      <c r="M447" s="62"/>
      <c r="N447" s="58"/>
      <c r="O447" s="58" t="e">
        <f>VLOOKUP(D447,商品标准转化表!$B:$H,6,FALSE)</f>
        <v>#N/A</v>
      </c>
      <c r="P447" s="58" t="e">
        <f>VLOOKUP(D447,商品标准转化表!$B:$H,5,FALSE)</f>
        <v>#N/A</v>
      </c>
    </row>
    <row r="448" customFormat="1" spans="1:16">
      <c r="A448" s="58"/>
      <c r="B448" s="58"/>
      <c r="C448" s="59"/>
      <c r="D448" s="58"/>
      <c r="E448" s="57"/>
      <c r="F448" s="58"/>
      <c r="G448" s="60"/>
      <c r="H448" s="60"/>
      <c r="I448" s="58"/>
      <c r="J448" s="61" t="e">
        <f>VLOOKUP(D448,商品标准转化表!$B:$H,7,FALSE)</f>
        <v>#N/A</v>
      </c>
      <c r="K448" s="57"/>
      <c r="L448" s="57"/>
      <c r="M448" s="62"/>
      <c r="N448" s="58"/>
      <c r="O448" s="58" t="e">
        <f>VLOOKUP(D448,商品标准转化表!$B:$H,6,FALSE)</f>
        <v>#N/A</v>
      </c>
      <c r="P448" s="58" t="e">
        <f>VLOOKUP(D448,商品标准转化表!$B:$H,5,FALSE)</f>
        <v>#N/A</v>
      </c>
    </row>
    <row r="449" customFormat="1" spans="1:16">
      <c r="A449" s="58"/>
      <c r="B449" s="58"/>
      <c r="C449" s="59"/>
      <c r="D449" s="58"/>
      <c r="E449" s="57"/>
      <c r="F449" s="58"/>
      <c r="G449" s="60"/>
      <c r="H449" s="60"/>
      <c r="I449" s="58"/>
      <c r="J449" s="61" t="e">
        <f>VLOOKUP(D449,商品标准转化表!$B:$H,7,FALSE)</f>
        <v>#N/A</v>
      </c>
      <c r="K449" s="57"/>
      <c r="L449" s="57"/>
      <c r="M449" s="62"/>
      <c r="N449" s="58"/>
      <c r="O449" s="58" t="e">
        <f>VLOOKUP(D449,商品标准转化表!$B:$H,6,FALSE)</f>
        <v>#N/A</v>
      </c>
      <c r="P449" s="58" t="e">
        <f>VLOOKUP(D449,商品标准转化表!$B:$H,5,FALSE)</f>
        <v>#N/A</v>
      </c>
    </row>
    <row r="450" customFormat="1" spans="1:16">
      <c r="A450" s="58"/>
      <c r="B450" s="58"/>
      <c r="C450" s="59"/>
      <c r="D450" s="58"/>
      <c r="E450" s="57"/>
      <c r="F450" s="58"/>
      <c r="G450" s="60"/>
      <c r="H450" s="60"/>
      <c r="I450" s="58"/>
      <c r="J450" s="61" t="e">
        <f>VLOOKUP(D450,商品标准转化表!$B:$H,7,FALSE)</f>
        <v>#N/A</v>
      </c>
      <c r="K450" s="57"/>
      <c r="L450" s="57"/>
      <c r="M450" s="62"/>
      <c r="N450" s="58"/>
      <c r="O450" s="58" t="e">
        <f>VLOOKUP(D450,商品标准转化表!$B:$H,6,FALSE)</f>
        <v>#N/A</v>
      </c>
      <c r="P450" s="58" t="e">
        <f>VLOOKUP(D450,商品标准转化表!$B:$H,5,FALSE)</f>
        <v>#N/A</v>
      </c>
    </row>
    <row r="451" customFormat="1" spans="1:16">
      <c r="A451" s="58"/>
      <c r="B451" s="58"/>
      <c r="C451" s="59"/>
      <c r="D451" s="58"/>
      <c r="E451" s="57"/>
      <c r="F451" s="58"/>
      <c r="G451" s="60"/>
      <c r="H451" s="60"/>
      <c r="I451" s="58"/>
      <c r="J451" s="61" t="e">
        <f>VLOOKUP(D451,商品标准转化表!$B:$H,7,FALSE)</f>
        <v>#N/A</v>
      </c>
      <c r="K451" s="57"/>
      <c r="L451" s="57"/>
      <c r="M451" s="62"/>
      <c r="N451" s="58"/>
      <c r="O451" s="58" t="e">
        <f>VLOOKUP(D451,商品标准转化表!$B:$H,6,FALSE)</f>
        <v>#N/A</v>
      </c>
      <c r="P451" s="58" t="e">
        <f>VLOOKUP(D451,商品标准转化表!$B:$H,5,FALSE)</f>
        <v>#N/A</v>
      </c>
    </row>
    <row r="452" customFormat="1" spans="1:16">
      <c r="A452" s="58"/>
      <c r="B452" s="58"/>
      <c r="C452" s="59"/>
      <c r="D452" s="58"/>
      <c r="E452" s="57"/>
      <c r="F452" s="58"/>
      <c r="G452" s="60"/>
      <c r="H452" s="60"/>
      <c r="I452" s="58"/>
      <c r="J452" s="61" t="e">
        <f>VLOOKUP(D452,商品标准转化表!$B:$H,7,FALSE)</f>
        <v>#N/A</v>
      </c>
      <c r="K452" s="57"/>
      <c r="L452" s="57"/>
      <c r="M452" s="62"/>
      <c r="N452" s="58"/>
      <c r="O452" s="58" t="e">
        <f>VLOOKUP(D452,商品标准转化表!$B:$H,6,FALSE)</f>
        <v>#N/A</v>
      </c>
      <c r="P452" s="58" t="e">
        <f>VLOOKUP(D452,商品标准转化表!$B:$H,5,FALSE)</f>
        <v>#N/A</v>
      </c>
    </row>
    <row r="453" customFormat="1" spans="1:16">
      <c r="A453" s="58"/>
      <c r="B453" s="58"/>
      <c r="C453" s="59"/>
      <c r="D453" s="58"/>
      <c r="E453" s="57"/>
      <c r="F453" s="58"/>
      <c r="G453" s="60"/>
      <c r="H453" s="60"/>
      <c r="I453" s="58"/>
      <c r="J453" s="61" t="e">
        <f>VLOOKUP(D453,商品标准转化表!$B:$H,7,FALSE)</f>
        <v>#N/A</v>
      </c>
      <c r="K453" s="57"/>
      <c r="L453" s="57"/>
      <c r="M453" s="62"/>
      <c r="N453" s="58"/>
      <c r="O453" s="58" t="e">
        <f>VLOOKUP(D453,商品标准转化表!$B:$H,6,FALSE)</f>
        <v>#N/A</v>
      </c>
      <c r="P453" s="58" t="e">
        <f>VLOOKUP(D453,商品标准转化表!$B:$H,5,FALSE)</f>
        <v>#N/A</v>
      </c>
    </row>
    <row r="454" customFormat="1" spans="1:16">
      <c r="A454" s="58"/>
      <c r="B454" s="58"/>
      <c r="C454" s="59"/>
      <c r="D454" s="58"/>
      <c r="E454" s="57"/>
      <c r="F454" s="58"/>
      <c r="G454" s="60"/>
      <c r="H454" s="60"/>
      <c r="I454" s="58"/>
      <c r="J454" s="61" t="e">
        <f>VLOOKUP(D454,商品标准转化表!$B:$H,7,FALSE)</f>
        <v>#N/A</v>
      </c>
      <c r="K454" s="57"/>
      <c r="L454" s="57"/>
      <c r="M454" s="62"/>
      <c r="N454" s="58"/>
      <c r="O454" s="58" t="e">
        <f>VLOOKUP(D454,商品标准转化表!$B:$H,6,FALSE)</f>
        <v>#N/A</v>
      </c>
      <c r="P454" s="58" t="e">
        <f>VLOOKUP(D454,商品标准转化表!$B:$H,5,FALSE)</f>
        <v>#N/A</v>
      </c>
    </row>
    <row r="455" customFormat="1" spans="1:16">
      <c r="A455" s="58"/>
      <c r="B455" s="58"/>
      <c r="C455" s="59"/>
      <c r="D455" s="58"/>
      <c r="E455" s="57"/>
      <c r="F455" s="58"/>
      <c r="G455" s="60"/>
      <c r="H455" s="60"/>
      <c r="I455" s="58"/>
      <c r="J455" s="61" t="e">
        <f>VLOOKUP(D455,商品标准转化表!$B:$H,7,FALSE)</f>
        <v>#N/A</v>
      </c>
      <c r="K455" s="57"/>
      <c r="L455" s="57"/>
      <c r="M455" s="62"/>
      <c r="N455" s="58"/>
      <c r="O455" s="58" t="e">
        <f>VLOOKUP(D455,商品标准转化表!$B:$H,6,FALSE)</f>
        <v>#N/A</v>
      </c>
      <c r="P455" s="58" t="e">
        <f>VLOOKUP(D455,商品标准转化表!$B:$H,5,FALSE)</f>
        <v>#N/A</v>
      </c>
    </row>
    <row r="456" customFormat="1" spans="1:16">
      <c r="A456" s="58"/>
      <c r="B456" s="58"/>
      <c r="C456" s="59"/>
      <c r="D456" s="58"/>
      <c r="E456" s="57"/>
      <c r="F456" s="58"/>
      <c r="G456" s="60"/>
      <c r="H456" s="60"/>
      <c r="I456" s="58"/>
      <c r="J456" s="61" t="e">
        <f>VLOOKUP(D456,商品标准转化表!$B:$H,7,FALSE)</f>
        <v>#N/A</v>
      </c>
      <c r="K456" s="57"/>
      <c r="L456" s="57"/>
      <c r="M456" s="62"/>
      <c r="N456" s="58"/>
      <c r="O456" s="58" t="e">
        <f>VLOOKUP(D456,商品标准转化表!$B:$H,6,FALSE)</f>
        <v>#N/A</v>
      </c>
      <c r="P456" s="58" t="e">
        <f>VLOOKUP(D456,商品标准转化表!$B:$H,5,FALSE)</f>
        <v>#N/A</v>
      </c>
    </row>
    <row r="457" customFormat="1" spans="1:16">
      <c r="A457" s="58"/>
      <c r="B457" s="58"/>
      <c r="C457" s="59"/>
      <c r="D457" s="58"/>
      <c r="E457" s="57"/>
      <c r="F457" s="58"/>
      <c r="G457" s="60"/>
      <c r="H457" s="60"/>
      <c r="I457" s="58"/>
      <c r="J457" s="61" t="e">
        <f>VLOOKUP(D457,商品标准转化表!$B:$H,7,FALSE)</f>
        <v>#N/A</v>
      </c>
      <c r="K457" s="57"/>
      <c r="L457" s="57"/>
      <c r="M457" s="62"/>
      <c r="N457" s="58"/>
      <c r="O457" s="58" t="e">
        <f>VLOOKUP(D457,商品标准转化表!$B:$H,6,FALSE)</f>
        <v>#N/A</v>
      </c>
      <c r="P457" s="58" t="e">
        <f>VLOOKUP(D457,商品标准转化表!$B:$H,5,FALSE)</f>
        <v>#N/A</v>
      </c>
    </row>
    <row r="458" customFormat="1" spans="1:16">
      <c r="A458" s="58"/>
      <c r="B458" s="58"/>
      <c r="C458" s="59"/>
      <c r="D458" s="58"/>
      <c r="E458" s="57"/>
      <c r="F458" s="58"/>
      <c r="G458" s="60"/>
      <c r="H458" s="60"/>
      <c r="I458" s="58"/>
      <c r="J458" s="61" t="e">
        <f>VLOOKUP(D458,商品标准转化表!$B:$H,7,FALSE)</f>
        <v>#N/A</v>
      </c>
      <c r="K458" s="57"/>
      <c r="L458" s="57"/>
      <c r="M458" s="62"/>
      <c r="N458" s="58"/>
      <c r="O458" s="58" t="e">
        <f>VLOOKUP(D458,商品标准转化表!$B:$H,6,FALSE)</f>
        <v>#N/A</v>
      </c>
      <c r="P458" s="58" t="e">
        <f>VLOOKUP(D458,商品标准转化表!$B:$H,5,FALSE)</f>
        <v>#N/A</v>
      </c>
    </row>
    <row r="459" customFormat="1" spans="1:16">
      <c r="A459" s="58"/>
      <c r="B459" s="58"/>
      <c r="C459" s="59"/>
      <c r="D459" s="58"/>
      <c r="E459" s="57"/>
      <c r="F459" s="58"/>
      <c r="G459" s="60"/>
      <c r="H459" s="60"/>
      <c r="I459" s="58"/>
      <c r="J459" s="61" t="e">
        <f>VLOOKUP(D459,商品标准转化表!$B:$H,7,FALSE)</f>
        <v>#N/A</v>
      </c>
      <c r="K459" s="57"/>
      <c r="L459" s="57"/>
      <c r="M459" s="62"/>
      <c r="N459" s="58"/>
      <c r="O459" s="58" t="e">
        <f>VLOOKUP(D459,商品标准转化表!$B:$H,6,FALSE)</f>
        <v>#N/A</v>
      </c>
      <c r="P459" s="58" t="e">
        <f>VLOOKUP(D459,商品标准转化表!$B:$H,5,FALSE)</f>
        <v>#N/A</v>
      </c>
    </row>
    <row r="460" customFormat="1" spans="1:16">
      <c r="A460" s="58"/>
      <c r="B460" s="58"/>
      <c r="C460" s="59"/>
      <c r="D460" s="58"/>
      <c r="E460" s="57"/>
      <c r="F460" s="58"/>
      <c r="G460" s="60"/>
      <c r="H460" s="60"/>
      <c r="I460" s="58"/>
      <c r="J460" s="61" t="e">
        <f>VLOOKUP(D460,商品标准转化表!$B:$H,7,FALSE)</f>
        <v>#N/A</v>
      </c>
      <c r="K460" s="57"/>
      <c r="L460" s="57"/>
      <c r="M460" s="62"/>
      <c r="N460" s="58"/>
      <c r="O460" s="58" t="e">
        <f>VLOOKUP(D460,商品标准转化表!$B:$H,6,FALSE)</f>
        <v>#N/A</v>
      </c>
      <c r="P460" s="58" t="e">
        <f>VLOOKUP(D460,商品标准转化表!$B:$H,5,FALSE)</f>
        <v>#N/A</v>
      </c>
    </row>
    <row r="461" customFormat="1" spans="1:16">
      <c r="A461" s="58"/>
      <c r="B461" s="58"/>
      <c r="C461" s="59"/>
      <c r="D461" s="58"/>
      <c r="E461" s="57"/>
      <c r="F461" s="58"/>
      <c r="G461" s="60"/>
      <c r="H461" s="60"/>
      <c r="I461" s="58"/>
      <c r="J461" s="61" t="e">
        <f>VLOOKUP(D461,商品标准转化表!$B:$H,7,FALSE)</f>
        <v>#N/A</v>
      </c>
      <c r="K461" s="57"/>
      <c r="L461" s="57"/>
      <c r="M461" s="62"/>
      <c r="N461" s="58"/>
      <c r="O461" s="58" t="e">
        <f>VLOOKUP(D461,商品标准转化表!$B:$H,6,FALSE)</f>
        <v>#N/A</v>
      </c>
      <c r="P461" s="58" t="e">
        <f>VLOOKUP(D461,商品标准转化表!$B:$H,5,FALSE)</f>
        <v>#N/A</v>
      </c>
    </row>
    <row r="462" customFormat="1" spans="1:16">
      <c r="A462" s="58"/>
      <c r="B462" s="58"/>
      <c r="C462" s="59"/>
      <c r="D462" s="58"/>
      <c r="E462" s="57"/>
      <c r="F462" s="58"/>
      <c r="G462" s="60"/>
      <c r="H462" s="60"/>
      <c r="I462" s="58"/>
      <c r="J462" s="61" t="e">
        <f>VLOOKUP(D462,商品标准转化表!$B:$H,7,FALSE)</f>
        <v>#N/A</v>
      </c>
      <c r="K462" s="57"/>
      <c r="L462" s="57"/>
      <c r="M462" s="62"/>
      <c r="N462" s="58"/>
      <c r="O462" s="58" t="e">
        <f>VLOOKUP(D462,商品标准转化表!$B:$H,6,FALSE)</f>
        <v>#N/A</v>
      </c>
      <c r="P462" s="58" t="e">
        <f>VLOOKUP(D462,商品标准转化表!$B:$H,5,FALSE)</f>
        <v>#N/A</v>
      </c>
    </row>
    <row r="463" customFormat="1" spans="1:16">
      <c r="A463" s="58"/>
      <c r="B463" s="58"/>
      <c r="C463" s="59"/>
      <c r="D463" s="58"/>
      <c r="E463" s="57"/>
      <c r="F463" s="58"/>
      <c r="G463" s="60"/>
      <c r="H463" s="60"/>
      <c r="I463" s="58"/>
      <c r="J463" s="61" t="e">
        <f>VLOOKUP(D463,商品标准转化表!$B:$H,7,FALSE)</f>
        <v>#N/A</v>
      </c>
      <c r="K463" s="57"/>
      <c r="L463" s="57"/>
      <c r="M463" s="62"/>
      <c r="N463" s="58"/>
      <c r="O463" s="58" t="e">
        <f>VLOOKUP(D463,商品标准转化表!$B:$H,6,FALSE)</f>
        <v>#N/A</v>
      </c>
      <c r="P463" s="58" t="e">
        <f>VLOOKUP(D463,商品标准转化表!$B:$H,5,FALSE)</f>
        <v>#N/A</v>
      </c>
    </row>
    <row r="464" customFormat="1" spans="1:16">
      <c r="A464" s="58"/>
      <c r="B464" s="58"/>
      <c r="C464" s="59"/>
      <c r="D464" s="58"/>
      <c r="E464" s="57"/>
      <c r="F464" s="58"/>
      <c r="G464" s="60"/>
      <c r="H464" s="60"/>
      <c r="I464" s="58"/>
      <c r="J464" s="61" t="e">
        <f>VLOOKUP(D464,商品标准转化表!$B:$H,7,FALSE)</f>
        <v>#N/A</v>
      </c>
      <c r="K464" s="57"/>
      <c r="L464" s="57"/>
      <c r="M464" s="62"/>
      <c r="N464" s="58"/>
      <c r="O464" s="58" t="e">
        <f>VLOOKUP(D464,商品标准转化表!$B:$H,6,FALSE)</f>
        <v>#N/A</v>
      </c>
      <c r="P464" s="58" t="e">
        <f>VLOOKUP(D464,商品标准转化表!$B:$H,5,FALSE)</f>
        <v>#N/A</v>
      </c>
    </row>
    <row r="465" customFormat="1" spans="1:16">
      <c r="A465" s="58"/>
      <c r="B465" s="58"/>
      <c r="C465" s="59"/>
      <c r="D465" s="58"/>
      <c r="E465" s="57"/>
      <c r="F465" s="58"/>
      <c r="G465" s="60"/>
      <c r="H465" s="60"/>
      <c r="I465" s="58"/>
      <c r="J465" s="61" t="e">
        <f>VLOOKUP(D465,商品标准转化表!$B:$H,7,FALSE)</f>
        <v>#N/A</v>
      </c>
      <c r="K465" s="57"/>
      <c r="L465" s="57"/>
      <c r="M465" s="62"/>
      <c r="N465" s="58"/>
      <c r="O465" s="58" t="e">
        <f>VLOOKUP(D465,商品标准转化表!$B:$H,6,FALSE)</f>
        <v>#N/A</v>
      </c>
      <c r="P465" s="58" t="e">
        <f>VLOOKUP(D465,商品标准转化表!$B:$H,5,FALSE)</f>
        <v>#N/A</v>
      </c>
    </row>
    <row r="466" customFormat="1" spans="1:16">
      <c r="A466" s="58"/>
      <c r="B466" s="58"/>
      <c r="C466" s="59"/>
      <c r="D466" s="58"/>
      <c r="E466" s="57"/>
      <c r="F466" s="58"/>
      <c r="G466" s="60"/>
      <c r="H466" s="60"/>
      <c r="I466" s="58"/>
      <c r="J466" s="61" t="e">
        <f>VLOOKUP(D466,商品标准转化表!$B:$H,7,FALSE)</f>
        <v>#N/A</v>
      </c>
      <c r="K466" s="57"/>
      <c r="L466" s="57"/>
      <c r="M466" s="62"/>
      <c r="N466" s="58"/>
      <c r="O466" s="58" t="e">
        <f>VLOOKUP(D466,商品标准转化表!$B:$H,6,FALSE)</f>
        <v>#N/A</v>
      </c>
      <c r="P466" s="58" t="e">
        <f>VLOOKUP(D466,商品标准转化表!$B:$H,5,FALSE)</f>
        <v>#N/A</v>
      </c>
    </row>
    <row r="467" customFormat="1" spans="1:16">
      <c r="A467" s="58"/>
      <c r="B467" s="58"/>
      <c r="C467" s="59"/>
      <c r="D467" s="58"/>
      <c r="E467" s="57"/>
      <c r="F467" s="58"/>
      <c r="G467" s="60"/>
      <c r="H467" s="60"/>
      <c r="I467" s="58"/>
      <c r="J467" s="61" t="e">
        <f>VLOOKUP(D467,商品标准转化表!$B:$H,7,FALSE)</f>
        <v>#N/A</v>
      </c>
      <c r="K467" s="57"/>
      <c r="L467" s="57"/>
      <c r="M467" s="62"/>
      <c r="N467" s="58"/>
      <c r="O467" s="58" t="e">
        <f>VLOOKUP(D467,商品标准转化表!$B:$H,6,FALSE)</f>
        <v>#N/A</v>
      </c>
      <c r="P467" s="58" t="e">
        <f>VLOOKUP(D467,商品标准转化表!$B:$H,5,FALSE)</f>
        <v>#N/A</v>
      </c>
    </row>
    <row r="468" customFormat="1" spans="1:16">
      <c r="A468" s="58"/>
      <c r="B468" s="58"/>
      <c r="C468" s="59"/>
      <c r="D468" s="58"/>
      <c r="E468" s="57"/>
      <c r="F468" s="58"/>
      <c r="G468" s="60"/>
      <c r="H468" s="60"/>
      <c r="I468" s="58"/>
      <c r="J468" s="61" t="e">
        <f>VLOOKUP(D468,商品标准转化表!$B:$H,7,FALSE)</f>
        <v>#N/A</v>
      </c>
      <c r="K468" s="57"/>
      <c r="L468" s="57"/>
      <c r="M468" s="62"/>
      <c r="N468" s="58"/>
      <c r="O468" s="58" t="e">
        <f>VLOOKUP(D468,商品标准转化表!$B:$H,6,FALSE)</f>
        <v>#N/A</v>
      </c>
      <c r="P468" s="58" t="e">
        <f>VLOOKUP(D468,商品标准转化表!$B:$H,5,FALSE)</f>
        <v>#N/A</v>
      </c>
    </row>
    <row r="469" customFormat="1" spans="1:16">
      <c r="A469" s="58"/>
      <c r="B469" s="58"/>
      <c r="C469" s="59"/>
      <c r="D469" s="58"/>
      <c r="E469" s="57"/>
      <c r="F469" s="58"/>
      <c r="G469" s="60"/>
      <c r="H469" s="60"/>
      <c r="I469" s="58"/>
      <c r="J469" s="61" t="e">
        <f>VLOOKUP(D469,商品标准转化表!$B:$H,7,FALSE)</f>
        <v>#N/A</v>
      </c>
      <c r="K469" s="57"/>
      <c r="L469" s="57"/>
      <c r="M469" s="62"/>
      <c r="N469" s="58"/>
      <c r="O469" s="58" t="e">
        <f>VLOOKUP(D469,商品标准转化表!$B:$H,6,FALSE)</f>
        <v>#N/A</v>
      </c>
      <c r="P469" s="58" t="e">
        <f>VLOOKUP(D469,商品标准转化表!$B:$H,5,FALSE)</f>
        <v>#N/A</v>
      </c>
    </row>
    <row r="470" customFormat="1" spans="1:16">
      <c r="A470" s="58"/>
      <c r="B470" s="58"/>
      <c r="C470" s="59"/>
      <c r="D470" s="58"/>
      <c r="E470" s="57"/>
      <c r="F470" s="58"/>
      <c r="G470" s="60"/>
      <c r="H470" s="60"/>
      <c r="I470" s="58"/>
      <c r="J470" s="61" t="e">
        <f>VLOOKUP(D470,商品标准转化表!$B:$H,7,FALSE)</f>
        <v>#N/A</v>
      </c>
      <c r="K470" s="57"/>
      <c r="L470" s="57"/>
      <c r="M470" s="62"/>
      <c r="N470" s="58"/>
      <c r="O470" s="58" t="e">
        <f>VLOOKUP(D470,商品标准转化表!$B:$H,6,FALSE)</f>
        <v>#N/A</v>
      </c>
      <c r="P470" s="58" t="e">
        <f>VLOOKUP(D470,商品标准转化表!$B:$H,5,FALSE)</f>
        <v>#N/A</v>
      </c>
    </row>
    <row r="471" customFormat="1" spans="1:16">
      <c r="A471" s="58"/>
      <c r="B471" s="58"/>
      <c r="C471" s="59"/>
      <c r="D471" s="58"/>
      <c r="E471" s="57"/>
      <c r="F471" s="58"/>
      <c r="G471" s="60"/>
      <c r="H471" s="60"/>
      <c r="I471" s="58"/>
      <c r="J471" s="61" t="e">
        <f>VLOOKUP(D471,商品标准转化表!$B:$H,7,FALSE)</f>
        <v>#N/A</v>
      </c>
      <c r="K471" s="57"/>
      <c r="L471" s="57"/>
      <c r="M471" s="62"/>
      <c r="N471" s="58"/>
      <c r="O471" s="58" t="e">
        <f>VLOOKUP(D471,商品标准转化表!$B:$H,6,FALSE)</f>
        <v>#N/A</v>
      </c>
      <c r="P471" s="58" t="e">
        <f>VLOOKUP(D471,商品标准转化表!$B:$H,5,FALSE)</f>
        <v>#N/A</v>
      </c>
    </row>
    <row r="472" customFormat="1" spans="1:16">
      <c r="A472" s="58"/>
      <c r="B472" s="58"/>
      <c r="C472" s="59"/>
      <c r="D472" s="58"/>
      <c r="E472" s="57"/>
      <c r="F472" s="58"/>
      <c r="G472" s="60"/>
      <c r="H472" s="60"/>
      <c r="I472" s="58"/>
      <c r="J472" s="61" t="e">
        <f>VLOOKUP(D472,商品标准转化表!$B:$H,7,FALSE)</f>
        <v>#N/A</v>
      </c>
      <c r="K472" s="57"/>
      <c r="L472" s="57"/>
      <c r="M472" s="62"/>
      <c r="N472" s="58"/>
      <c r="O472" s="58" t="e">
        <f>VLOOKUP(D472,商品标准转化表!$B:$H,6,FALSE)</f>
        <v>#N/A</v>
      </c>
      <c r="P472" s="58" t="e">
        <f>VLOOKUP(D472,商品标准转化表!$B:$H,5,FALSE)</f>
        <v>#N/A</v>
      </c>
    </row>
    <row r="473" customFormat="1" spans="1:16">
      <c r="A473" s="58"/>
      <c r="B473" s="58"/>
      <c r="C473" s="59"/>
      <c r="D473" s="58"/>
      <c r="E473" s="57"/>
      <c r="F473" s="58"/>
      <c r="G473" s="60"/>
      <c r="H473" s="60"/>
      <c r="I473" s="58"/>
      <c r="J473" s="61" t="e">
        <f>VLOOKUP(D473,商品标准转化表!$B:$H,7,FALSE)</f>
        <v>#N/A</v>
      </c>
      <c r="K473" s="57"/>
      <c r="L473" s="57"/>
      <c r="M473" s="62"/>
      <c r="N473" s="58"/>
      <c r="O473" s="58" t="e">
        <f>VLOOKUP(D473,商品标准转化表!$B:$H,6,FALSE)</f>
        <v>#N/A</v>
      </c>
      <c r="P473" s="58" t="e">
        <f>VLOOKUP(D473,商品标准转化表!$B:$H,5,FALSE)</f>
        <v>#N/A</v>
      </c>
    </row>
    <row r="474" customFormat="1" spans="1:16">
      <c r="A474" s="58"/>
      <c r="B474" s="58"/>
      <c r="C474" s="59"/>
      <c r="D474" s="58"/>
      <c r="E474" s="57"/>
      <c r="F474" s="58"/>
      <c r="G474" s="60"/>
      <c r="H474" s="60"/>
      <c r="I474" s="58"/>
      <c r="J474" s="61" t="e">
        <f>VLOOKUP(D474,商品标准转化表!$B:$H,7,FALSE)</f>
        <v>#N/A</v>
      </c>
      <c r="K474" s="57"/>
      <c r="L474" s="57"/>
      <c r="M474" s="62"/>
      <c r="N474" s="58"/>
      <c r="O474" s="58" t="e">
        <f>VLOOKUP(D474,商品标准转化表!$B:$H,6,FALSE)</f>
        <v>#N/A</v>
      </c>
      <c r="P474" s="58" t="e">
        <f>VLOOKUP(D474,商品标准转化表!$B:$H,5,FALSE)</f>
        <v>#N/A</v>
      </c>
    </row>
    <row r="475" customFormat="1" spans="1:16">
      <c r="A475" s="58"/>
      <c r="B475" s="58"/>
      <c r="C475" s="59"/>
      <c r="D475" s="58"/>
      <c r="E475" s="57"/>
      <c r="F475" s="58"/>
      <c r="G475" s="60"/>
      <c r="H475" s="60"/>
      <c r="I475" s="58"/>
      <c r="J475" s="61" t="e">
        <f>VLOOKUP(D475,商品标准转化表!$B:$H,7,FALSE)</f>
        <v>#N/A</v>
      </c>
      <c r="K475" s="57"/>
      <c r="L475" s="57"/>
      <c r="M475" s="62"/>
      <c r="N475" s="58"/>
      <c r="O475" s="58" t="e">
        <f>VLOOKUP(D475,商品标准转化表!$B:$H,6,FALSE)</f>
        <v>#N/A</v>
      </c>
      <c r="P475" s="58" t="e">
        <f>VLOOKUP(D475,商品标准转化表!$B:$H,5,FALSE)</f>
        <v>#N/A</v>
      </c>
    </row>
    <row r="476" customFormat="1" spans="1:16">
      <c r="A476" s="58"/>
      <c r="B476" s="58"/>
      <c r="C476" s="59"/>
      <c r="D476" s="58"/>
      <c r="E476" s="57"/>
      <c r="F476" s="58"/>
      <c r="G476" s="60"/>
      <c r="H476" s="60"/>
      <c r="I476" s="58"/>
      <c r="J476" s="61" t="e">
        <f>VLOOKUP(D476,商品标准转化表!$B:$H,7,FALSE)</f>
        <v>#N/A</v>
      </c>
      <c r="K476" s="57"/>
      <c r="L476" s="57"/>
      <c r="M476" s="62"/>
      <c r="N476" s="58"/>
      <c r="O476" s="58" t="e">
        <f>VLOOKUP(D476,商品标准转化表!$B:$H,6,FALSE)</f>
        <v>#N/A</v>
      </c>
      <c r="P476" s="58" t="e">
        <f>VLOOKUP(D476,商品标准转化表!$B:$H,5,FALSE)</f>
        <v>#N/A</v>
      </c>
    </row>
    <row r="477" customFormat="1" spans="1:16">
      <c r="A477" s="58"/>
      <c r="B477" s="58"/>
      <c r="C477" s="59"/>
      <c r="D477" s="58"/>
      <c r="E477" s="57"/>
      <c r="F477" s="58"/>
      <c r="G477" s="60"/>
      <c r="H477" s="60"/>
      <c r="I477" s="58"/>
      <c r="J477" s="61" t="e">
        <f>VLOOKUP(D477,商品标准转化表!$B:$H,7,FALSE)</f>
        <v>#N/A</v>
      </c>
      <c r="K477" s="57"/>
      <c r="L477" s="57"/>
      <c r="M477" s="62"/>
      <c r="N477" s="58"/>
      <c r="O477" s="58" t="e">
        <f>VLOOKUP(D477,商品标准转化表!$B:$H,6,FALSE)</f>
        <v>#N/A</v>
      </c>
      <c r="P477" s="58" t="e">
        <f>VLOOKUP(D477,商品标准转化表!$B:$H,5,FALSE)</f>
        <v>#N/A</v>
      </c>
    </row>
    <row r="478" customFormat="1" spans="1:16">
      <c r="A478" s="58"/>
      <c r="B478" s="58"/>
      <c r="C478" s="59"/>
      <c r="D478" s="58"/>
      <c r="E478" s="57"/>
      <c r="F478" s="58"/>
      <c r="G478" s="60"/>
      <c r="H478" s="60"/>
      <c r="I478" s="58"/>
      <c r="J478" s="61" t="e">
        <f>VLOOKUP(D478,商品标准转化表!$B:$H,7,FALSE)</f>
        <v>#N/A</v>
      </c>
      <c r="K478" s="57"/>
      <c r="L478" s="57"/>
      <c r="M478" s="62"/>
      <c r="N478" s="58"/>
      <c r="O478" s="58" t="e">
        <f>VLOOKUP(D478,商品标准转化表!$B:$H,6,FALSE)</f>
        <v>#N/A</v>
      </c>
      <c r="P478" s="58" t="e">
        <f>VLOOKUP(D478,商品标准转化表!$B:$H,5,FALSE)</f>
        <v>#N/A</v>
      </c>
    </row>
    <row r="479" customFormat="1" spans="1:16">
      <c r="A479" s="58"/>
      <c r="B479" s="58"/>
      <c r="C479" s="59"/>
      <c r="D479" s="58"/>
      <c r="E479" s="57"/>
      <c r="F479" s="58"/>
      <c r="G479" s="60"/>
      <c r="H479" s="60"/>
      <c r="I479" s="58"/>
      <c r="J479" s="61" t="e">
        <f>VLOOKUP(D479,商品标准转化表!$B:$H,7,FALSE)</f>
        <v>#N/A</v>
      </c>
      <c r="K479" s="57"/>
      <c r="L479" s="57"/>
      <c r="M479" s="62"/>
      <c r="N479" s="58"/>
      <c r="O479" s="58" t="e">
        <f>VLOOKUP(D479,商品标准转化表!$B:$H,6,FALSE)</f>
        <v>#N/A</v>
      </c>
      <c r="P479" s="58" t="e">
        <f>VLOOKUP(D479,商品标准转化表!$B:$H,5,FALSE)</f>
        <v>#N/A</v>
      </c>
    </row>
    <row r="480" customFormat="1" spans="1:16">
      <c r="A480" s="58"/>
      <c r="B480" s="58"/>
      <c r="C480" s="59"/>
      <c r="D480" s="58"/>
      <c r="E480" s="57"/>
      <c r="F480" s="58"/>
      <c r="G480" s="60"/>
      <c r="H480" s="60"/>
      <c r="I480" s="58"/>
      <c r="J480" s="61" t="e">
        <f>VLOOKUP(D480,商品标准转化表!$B:$H,7,FALSE)</f>
        <v>#N/A</v>
      </c>
      <c r="K480" s="57"/>
      <c r="L480" s="57"/>
      <c r="M480" s="62"/>
      <c r="N480" s="58"/>
      <c r="O480" s="58" t="e">
        <f>VLOOKUP(D480,商品标准转化表!$B:$H,6,FALSE)</f>
        <v>#N/A</v>
      </c>
      <c r="P480" s="58" t="e">
        <f>VLOOKUP(D480,商品标准转化表!$B:$H,5,FALSE)</f>
        <v>#N/A</v>
      </c>
    </row>
    <row r="481" customFormat="1" spans="1:16">
      <c r="A481" s="58"/>
      <c r="B481" s="58"/>
      <c r="C481" s="59"/>
      <c r="D481" s="58"/>
      <c r="E481" s="57"/>
      <c r="F481" s="58"/>
      <c r="G481" s="60"/>
      <c r="H481" s="60"/>
      <c r="I481" s="58"/>
      <c r="J481" s="61" t="e">
        <f>VLOOKUP(D481,商品标准转化表!$B:$H,7,FALSE)</f>
        <v>#N/A</v>
      </c>
      <c r="K481" s="57"/>
      <c r="L481" s="57"/>
      <c r="M481" s="62"/>
      <c r="N481" s="58"/>
      <c r="O481" s="58" t="e">
        <f>VLOOKUP(D481,商品标准转化表!$B:$H,6,FALSE)</f>
        <v>#N/A</v>
      </c>
      <c r="P481" s="58" t="e">
        <f>VLOOKUP(D481,商品标准转化表!$B:$H,5,FALSE)</f>
        <v>#N/A</v>
      </c>
    </row>
    <row r="482" customFormat="1" spans="1:16">
      <c r="A482" s="58"/>
      <c r="B482" s="58"/>
      <c r="C482" s="59"/>
      <c r="D482" s="58"/>
      <c r="E482" s="57"/>
      <c r="F482" s="58"/>
      <c r="G482" s="60"/>
      <c r="H482" s="60"/>
      <c r="I482" s="58"/>
      <c r="J482" s="61" t="e">
        <f>VLOOKUP(D482,商品标准转化表!$B:$H,7,FALSE)</f>
        <v>#N/A</v>
      </c>
      <c r="K482" s="57"/>
      <c r="L482" s="57"/>
      <c r="M482" s="62"/>
      <c r="N482" s="58"/>
      <c r="O482" s="58" t="e">
        <f>VLOOKUP(D482,商品标准转化表!$B:$H,6,FALSE)</f>
        <v>#N/A</v>
      </c>
      <c r="P482" s="58" t="e">
        <f>VLOOKUP(D482,商品标准转化表!$B:$H,5,FALSE)</f>
        <v>#N/A</v>
      </c>
    </row>
    <row r="483" customFormat="1" spans="1:16">
      <c r="A483" s="58"/>
      <c r="B483" s="58"/>
      <c r="C483" s="59"/>
      <c r="D483" s="58"/>
      <c r="E483" s="57"/>
      <c r="F483" s="58"/>
      <c r="G483" s="60"/>
      <c r="H483" s="60"/>
      <c r="I483" s="58"/>
      <c r="J483" s="61" t="e">
        <f>VLOOKUP(D483,商品标准转化表!$B:$H,7,FALSE)</f>
        <v>#N/A</v>
      </c>
      <c r="K483" s="57"/>
      <c r="L483" s="57"/>
      <c r="M483" s="62"/>
      <c r="N483" s="58"/>
      <c r="O483" s="58" t="e">
        <f>VLOOKUP(D483,商品标准转化表!$B:$H,6,FALSE)</f>
        <v>#N/A</v>
      </c>
      <c r="P483" s="58" t="e">
        <f>VLOOKUP(D483,商品标准转化表!$B:$H,5,FALSE)</f>
        <v>#N/A</v>
      </c>
    </row>
    <row r="484" customFormat="1" spans="1:16">
      <c r="A484" s="58"/>
      <c r="B484" s="58"/>
      <c r="C484" s="59"/>
      <c r="D484" s="58"/>
      <c r="E484" s="57"/>
      <c r="F484" s="58"/>
      <c r="G484" s="60"/>
      <c r="H484" s="60"/>
      <c r="I484" s="58"/>
      <c r="J484" s="61" t="e">
        <f>VLOOKUP(D484,商品标准转化表!$B:$H,7,FALSE)</f>
        <v>#N/A</v>
      </c>
      <c r="K484" s="57"/>
      <c r="L484" s="57"/>
      <c r="M484" s="62"/>
      <c r="N484" s="58"/>
      <c r="O484" s="58" t="e">
        <f>VLOOKUP(D484,商品标准转化表!$B:$H,6,FALSE)</f>
        <v>#N/A</v>
      </c>
      <c r="P484" s="58" t="e">
        <f>VLOOKUP(D484,商品标准转化表!$B:$H,5,FALSE)</f>
        <v>#N/A</v>
      </c>
    </row>
    <row r="485" customFormat="1" spans="1:16">
      <c r="A485" s="58"/>
      <c r="B485" s="58"/>
      <c r="C485" s="59"/>
      <c r="D485" s="58"/>
      <c r="E485" s="57"/>
      <c r="F485" s="58"/>
      <c r="G485" s="60"/>
      <c r="H485" s="60"/>
      <c r="I485" s="58"/>
      <c r="J485" s="61" t="e">
        <f>VLOOKUP(D485,商品标准转化表!$B:$H,7,FALSE)</f>
        <v>#N/A</v>
      </c>
      <c r="K485" s="57"/>
      <c r="L485" s="57"/>
      <c r="M485" s="62"/>
      <c r="N485" s="58"/>
      <c r="O485" s="58" t="e">
        <f>VLOOKUP(D485,商品标准转化表!$B:$H,6,FALSE)</f>
        <v>#N/A</v>
      </c>
      <c r="P485" s="58" t="e">
        <f>VLOOKUP(D485,商品标准转化表!$B:$H,5,FALSE)</f>
        <v>#N/A</v>
      </c>
    </row>
    <row r="486" customFormat="1" spans="1:16">
      <c r="A486" s="58"/>
      <c r="B486" s="58"/>
      <c r="C486" s="59"/>
      <c r="D486" s="58"/>
      <c r="E486" s="57"/>
      <c r="F486" s="58"/>
      <c r="G486" s="60"/>
      <c r="H486" s="60"/>
      <c r="I486" s="58"/>
      <c r="J486" s="61" t="e">
        <f>VLOOKUP(D486,商品标准转化表!$B:$H,7,FALSE)</f>
        <v>#N/A</v>
      </c>
      <c r="K486" s="57"/>
      <c r="L486" s="57"/>
      <c r="M486" s="62"/>
      <c r="N486" s="58"/>
      <c r="O486" s="58" t="e">
        <f>VLOOKUP(D486,商品标准转化表!$B:$H,6,FALSE)</f>
        <v>#N/A</v>
      </c>
      <c r="P486" s="58" t="e">
        <f>VLOOKUP(D486,商品标准转化表!$B:$H,5,FALSE)</f>
        <v>#N/A</v>
      </c>
    </row>
    <row r="487" customFormat="1" spans="1:16">
      <c r="A487" s="58"/>
      <c r="B487" s="58"/>
      <c r="C487" s="59"/>
      <c r="D487" s="58"/>
      <c r="E487" s="57"/>
      <c r="F487" s="58"/>
      <c r="G487" s="60"/>
      <c r="H487" s="60"/>
      <c r="I487" s="58"/>
      <c r="J487" s="61" t="e">
        <f>VLOOKUP(D487,商品标准转化表!$B:$H,7,FALSE)</f>
        <v>#N/A</v>
      </c>
      <c r="K487" s="57"/>
      <c r="L487" s="57"/>
      <c r="M487" s="62"/>
      <c r="N487" s="58"/>
      <c r="O487" s="58" t="e">
        <f>VLOOKUP(D487,商品标准转化表!$B:$H,6,FALSE)</f>
        <v>#N/A</v>
      </c>
      <c r="P487" s="58" t="e">
        <f>VLOOKUP(D487,商品标准转化表!$B:$H,5,FALSE)</f>
        <v>#N/A</v>
      </c>
    </row>
    <row r="488" customFormat="1" spans="1:16">
      <c r="A488" s="58"/>
      <c r="B488" s="58"/>
      <c r="C488" s="59"/>
      <c r="D488" s="58"/>
      <c r="E488" s="57"/>
      <c r="F488" s="58"/>
      <c r="G488" s="60"/>
      <c r="H488" s="60"/>
      <c r="I488" s="58"/>
      <c r="J488" s="61" t="e">
        <f>VLOOKUP(D488,商品标准转化表!$B:$H,7,FALSE)</f>
        <v>#N/A</v>
      </c>
      <c r="K488" s="57"/>
      <c r="L488" s="57"/>
      <c r="M488" s="62"/>
      <c r="N488" s="58"/>
      <c r="O488" s="58" t="e">
        <f>VLOOKUP(D488,商品标准转化表!$B:$H,6,FALSE)</f>
        <v>#N/A</v>
      </c>
      <c r="P488" s="58" t="e">
        <f>VLOOKUP(D488,商品标准转化表!$B:$H,5,FALSE)</f>
        <v>#N/A</v>
      </c>
    </row>
    <row r="489" customFormat="1" spans="1:16">
      <c r="A489" s="58"/>
      <c r="B489" s="58"/>
      <c r="C489" s="59"/>
      <c r="D489" s="58"/>
      <c r="E489" s="57"/>
      <c r="F489" s="58"/>
      <c r="G489" s="60"/>
      <c r="H489" s="60"/>
      <c r="I489" s="58"/>
      <c r="J489" s="61" t="e">
        <f>VLOOKUP(D489,商品标准转化表!$B:$H,7,FALSE)</f>
        <v>#N/A</v>
      </c>
      <c r="K489" s="57"/>
      <c r="L489" s="57"/>
      <c r="M489" s="62"/>
      <c r="N489" s="58"/>
      <c r="O489" s="58" t="e">
        <f>VLOOKUP(D489,商品标准转化表!$B:$H,6,FALSE)</f>
        <v>#N/A</v>
      </c>
      <c r="P489" s="58" t="e">
        <f>VLOOKUP(D489,商品标准转化表!$B:$H,5,FALSE)</f>
        <v>#N/A</v>
      </c>
    </row>
    <row r="490" customFormat="1" spans="1:16">
      <c r="A490" s="58"/>
      <c r="B490" s="58"/>
      <c r="C490" s="59"/>
      <c r="D490" s="58"/>
      <c r="E490" s="57"/>
      <c r="F490" s="58"/>
      <c r="G490" s="60"/>
      <c r="H490" s="60"/>
      <c r="I490" s="58"/>
      <c r="J490" s="61" t="e">
        <f>VLOOKUP(D490,商品标准转化表!$B:$H,7,FALSE)</f>
        <v>#N/A</v>
      </c>
      <c r="K490" s="57"/>
      <c r="L490" s="57"/>
      <c r="M490" s="62"/>
      <c r="N490" s="58"/>
      <c r="O490" s="58" t="e">
        <f>VLOOKUP(D490,商品标准转化表!$B:$H,6,FALSE)</f>
        <v>#N/A</v>
      </c>
      <c r="P490" s="58" t="e">
        <f>VLOOKUP(D490,商品标准转化表!$B:$H,5,FALSE)</f>
        <v>#N/A</v>
      </c>
    </row>
    <row r="491" customFormat="1" spans="1:16">
      <c r="A491" s="58"/>
      <c r="B491" s="58"/>
      <c r="C491" s="59"/>
      <c r="D491" s="58"/>
      <c r="E491" s="57"/>
      <c r="F491" s="58"/>
      <c r="G491" s="60"/>
      <c r="H491" s="60"/>
      <c r="I491" s="58"/>
      <c r="J491" s="61" t="e">
        <f>VLOOKUP(D491,商品标准转化表!$B:$H,7,FALSE)</f>
        <v>#N/A</v>
      </c>
      <c r="K491" s="57"/>
      <c r="L491" s="57"/>
      <c r="M491" s="62"/>
      <c r="N491" s="58"/>
      <c r="O491" s="58" t="e">
        <f>VLOOKUP(D491,商品标准转化表!$B:$H,6,FALSE)</f>
        <v>#N/A</v>
      </c>
      <c r="P491" s="58" t="e">
        <f>VLOOKUP(D491,商品标准转化表!$B:$H,5,FALSE)</f>
        <v>#N/A</v>
      </c>
    </row>
    <row r="492" customFormat="1" spans="1:16">
      <c r="A492" s="58"/>
      <c r="B492" s="58"/>
      <c r="C492" s="59"/>
      <c r="D492" s="58"/>
      <c r="E492" s="57"/>
      <c r="F492" s="58"/>
      <c r="G492" s="60"/>
      <c r="H492" s="60"/>
      <c r="I492" s="58"/>
      <c r="J492" s="61" t="e">
        <f>VLOOKUP(D492,商品标准转化表!$B:$H,7,FALSE)</f>
        <v>#N/A</v>
      </c>
      <c r="K492" s="57"/>
      <c r="L492" s="57"/>
      <c r="M492" s="62"/>
      <c r="N492" s="58"/>
      <c r="O492" s="58" t="e">
        <f>VLOOKUP(D492,商品标准转化表!$B:$H,6,FALSE)</f>
        <v>#N/A</v>
      </c>
      <c r="P492" s="58" t="e">
        <f>VLOOKUP(D492,商品标准转化表!$B:$H,5,FALSE)</f>
        <v>#N/A</v>
      </c>
    </row>
    <row r="493" customFormat="1" spans="1:16">
      <c r="A493" s="58"/>
      <c r="B493" s="58"/>
      <c r="C493" s="59"/>
      <c r="D493" s="58"/>
      <c r="E493" s="57"/>
      <c r="F493" s="58"/>
      <c r="G493" s="60"/>
      <c r="H493" s="60"/>
      <c r="I493" s="58"/>
      <c r="J493" s="61" t="e">
        <f>VLOOKUP(D493,商品标准转化表!$B:$H,7,FALSE)</f>
        <v>#N/A</v>
      </c>
      <c r="K493" s="57"/>
      <c r="L493" s="57"/>
      <c r="M493" s="62"/>
      <c r="N493" s="58"/>
      <c r="O493" s="58" t="e">
        <f>VLOOKUP(D493,商品标准转化表!$B:$H,6,FALSE)</f>
        <v>#N/A</v>
      </c>
      <c r="P493" s="58" t="e">
        <f>VLOOKUP(D493,商品标准转化表!$B:$H,5,FALSE)</f>
        <v>#N/A</v>
      </c>
    </row>
    <row r="494" customFormat="1" spans="1:16">
      <c r="A494" s="58"/>
      <c r="B494" s="58"/>
      <c r="C494" s="59"/>
      <c r="D494" s="58"/>
      <c r="E494" s="57"/>
      <c r="F494" s="58"/>
      <c r="G494" s="60"/>
      <c r="H494" s="60"/>
      <c r="I494" s="58"/>
      <c r="J494" s="61" t="e">
        <f>VLOOKUP(D494,商品标准转化表!$B:$H,7,FALSE)</f>
        <v>#N/A</v>
      </c>
      <c r="K494" s="57"/>
      <c r="L494" s="57"/>
      <c r="M494" s="62"/>
      <c r="N494" s="58"/>
      <c r="O494" s="58" t="e">
        <f>VLOOKUP(D494,商品标准转化表!$B:$H,6,FALSE)</f>
        <v>#N/A</v>
      </c>
      <c r="P494" s="58" t="e">
        <f>VLOOKUP(D494,商品标准转化表!$B:$H,5,FALSE)</f>
        <v>#N/A</v>
      </c>
    </row>
    <row r="495" customFormat="1" spans="1:16">
      <c r="A495" s="58"/>
      <c r="B495" s="58"/>
      <c r="C495" s="59"/>
      <c r="D495" s="58"/>
      <c r="E495" s="57"/>
      <c r="F495" s="58"/>
      <c r="G495" s="60"/>
      <c r="H495" s="60"/>
      <c r="I495" s="58"/>
      <c r="J495" s="61" t="e">
        <f>VLOOKUP(D495,商品标准转化表!$B:$H,7,FALSE)</f>
        <v>#N/A</v>
      </c>
      <c r="K495" s="57"/>
      <c r="L495" s="57"/>
      <c r="M495" s="62"/>
      <c r="N495" s="58"/>
      <c r="O495" s="58" t="e">
        <f>VLOOKUP(D495,商品标准转化表!$B:$H,6,FALSE)</f>
        <v>#N/A</v>
      </c>
      <c r="P495" s="58" t="e">
        <f>VLOOKUP(D495,商品标准转化表!$B:$H,5,FALSE)</f>
        <v>#N/A</v>
      </c>
    </row>
    <row r="496" customFormat="1" spans="1:16">
      <c r="A496" s="58"/>
      <c r="B496" s="58"/>
      <c r="C496" s="59"/>
      <c r="D496" s="58"/>
      <c r="E496" s="57"/>
      <c r="F496" s="58"/>
      <c r="G496" s="60"/>
      <c r="H496" s="60"/>
      <c r="I496" s="58"/>
      <c r="J496" s="61" t="e">
        <f>VLOOKUP(D496,商品标准转化表!$B:$H,7,FALSE)</f>
        <v>#N/A</v>
      </c>
      <c r="K496" s="57"/>
      <c r="L496" s="57"/>
      <c r="M496" s="62"/>
      <c r="N496" s="58"/>
      <c r="O496" s="58" t="e">
        <f>VLOOKUP(D496,商品标准转化表!$B:$H,6,FALSE)</f>
        <v>#N/A</v>
      </c>
      <c r="P496" s="58" t="e">
        <f>VLOOKUP(D496,商品标准转化表!$B:$H,5,FALSE)</f>
        <v>#N/A</v>
      </c>
    </row>
    <row r="497" customFormat="1" spans="1:16">
      <c r="A497" s="58"/>
      <c r="B497" s="58"/>
      <c r="C497" s="59"/>
      <c r="D497" s="58"/>
      <c r="E497" s="57"/>
      <c r="F497" s="58"/>
      <c r="G497" s="60"/>
      <c r="H497" s="60"/>
      <c r="I497" s="58"/>
      <c r="J497" s="61" t="e">
        <f>VLOOKUP(D497,商品标准转化表!$B:$H,7,FALSE)</f>
        <v>#N/A</v>
      </c>
      <c r="K497" s="57"/>
      <c r="L497" s="57"/>
      <c r="M497" s="62"/>
      <c r="N497" s="58"/>
      <c r="O497" s="58" t="e">
        <f>VLOOKUP(D497,商品标准转化表!$B:$H,6,FALSE)</f>
        <v>#N/A</v>
      </c>
      <c r="P497" s="58" t="e">
        <f>VLOOKUP(D497,商品标准转化表!$B:$H,5,FALSE)</f>
        <v>#N/A</v>
      </c>
    </row>
    <row r="498" customFormat="1" spans="1:16">
      <c r="A498" s="58"/>
      <c r="B498" s="58"/>
      <c r="C498" s="59"/>
      <c r="D498" s="58"/>
      <c r="E498" s="57"/>
      <c r="F498" s="58"/>
      <c r="G498" s="60"/>
      <c r="H498" s="60"/>
      <c r="I498" s="58"/>
      <c r="J498" s="61" t="e">
        <f>VLOOKUP(D498,商品标准转化表!$B:$H,7,FALSE)</f>
        <v>#N/A</v>
      </c>
      <c r="K498" s="57"/>
      <c r="L498" s="57"/>
      <c r="M498" s="62"/>
      <c r="N498" s="58"/>
      <c r="O498" s="58" t="e">
        <f>VLOOKUP(D498,商品标准转化表!$B:$H,6,FALSE)</f>
        <v>#N/A</v>
      </c>
      <c r="P498" s="58" t="e">
        <f>VLOOKUP(D498,商品标准转化表!$B:$H,5,FALSE)</f>
        <v>#N/A</v>
      </c>
    </row>
    <row r="499" customFormat="1" spans="1:16">
      <c r="A499" s="58"/>
      <c r="B499" s="58"/>
      <c r="C499" s="59"/>
      <c r="D499" s="58"/>
      <c r="E499" s="57"/>
      <c r="F499" s="58"/>
      <c r="G499" s="60"/>
      <c r="H499" s="60"/>
      <c r="I499" s="58"/>
      <c r="J499" s="61" t="e">
        <f>VLOOKUP(D499,商品标准转化表!$B:$H,7,FALSE)</f>
        <v>#N/A</v>
      </c>
      <c r="K499" s="57"/>
      <c r="L499" s="57"/>
      <c r="M499" s="62"/>
      <c r="N499" s="58"/>
      <c r="O499" s="58" t="e">
        <f>VLOOKUP(D499,商品标准转化表!$B:$H,6,FALSE)</f>
        <v>#N/A</v>
      </c>
      <c r="P499" s="58" t="e">
        <f>VLOOKUP(D499,商品标准转化表!$B:$H,5,FALSE)</f>
        <v>#N/A</v>
      </c>
    </row>
    <row r="500" customFormat="1" spans="1:16">
      <c r="A500" s="58"/>
      <c r="B500" s="58"/>
      <c r="C500" s="59"/>
      <c r="D500" s="58"/>
      <c r="E500" s="57"/>
      <c r="F500" s="58"/>
      <c r="G500" s="60"/>
      <c r="H500" s="60"/>
      <c r="I500" s="58"/>
      <c r="J500" s="61" t="e">
        <f>VLOOKUP(D500,商品标准转化表!$B:$H,7,FALSE)</f>
        <v>#N/A</v>
      </c>
      <c r="K500" s="57"/>
      <c r="L500" s="57"/>
      <c r="M500" s="62"/>
      <c r="N500" s="58"/>
      <c r="O500" s="58" t="e">
        <f>VLOOKUP(D500,商品标准转化表!$B:$H,6,FALSE)</f>
        <v>#N/A</v>
      </c>
      <c r="P500" s="58" t="e">
        <f>VLOOKUP(D500,商品标准转化表!$B:$H,5,FALSE)</f>
        <v>#N/A</v>
      </c>
    </row>
    <row r="501" customFormat="1" spans="1:16">
      <c r="A501" s="58"/>
      <c r="B501" s="58"/>
      <c r="C501" s="59"/>
      <c r="D501" s="58"/>
      <c r="E501" s="57"/>
      <c r="F501" s="58"/>
      <c r="G501" s="60"/>
      <c r="H501" s="60"/>
      <c r="I501" s="58"/>
      <c r="J501" s="61" t="e">
        <f>VLOOKUP(D501,商品标准转化表!$B:$H,7,FALSE)</f>
        <v>#N/A</v>
      </c>
      <c r="K501" s="57"/>
      <c r="L501" s="57"/>
      <c r="M501" s="62"/>
      <c r="N501" s="58"/>
      <c r="O501" s="58" t="e">
        <f>VLOOKUP(D501,商品标准转化表!$B:$H,6,FALSE)</f>
        <v>#N/A</v>
      </c>
      <c r="P501" s="58" t="e">
        <f>VLOOKUP(D501,商品标准转化表!$B:$H,5,FALSE)</f>
        <v>#N/A</v>
      </c>
    </row>
    <row r="502" customFormat="1" spans="1:16">
      <c r="A502" s="58"/>
      <c r="B502" s="58"/>
      <c r="C502" s="59"/>
      <c r="D502" s="58"/>
      <c r="E502" s="57"/>
      <c r="F502" s="58"/>
      <c r="G502" s="60"/>
      <c r="H502" s="60"/>
      <c r="I502" s="58"/>
      <c r="J502" s="61" t="e">
        <f>VLOOKUP(D502,商品标准转化表!$B:$H,7,FALSE)</f>
        <v>#N/A</v>
      </c>
      <c r="K502" s="57"/>
      <c r="L502" s="57"/>
      <c r="M502" s="62"/>
      <c r="N502" s="58"/>
      <c r="O502" s="58" t="e">
        <f>VLOOKUP(D502,商品标准转化表!$B:$H,6,FALSE)</f>
        <v>#N/A</v>
      </c>
      <c r="P502" s="58" t="e">
        <f>VLOOKUP(D502,商品标准转化表!$B:$H,5,FALSE)</f>
        <v>#N/A</v>
      </c>
    </row>
    <row r="503" customFormat="1" spans="1:16">
      <c r="A503" s="58"/>
      <c r="B503" s="58"/>
      <c r="C503" s="59"/>
      <c r="D503" s="58"/>
      <c r="E503" s="57"/>
      <c r="F503" s="58"/>
      <c r="G503" s="60"/>
      <c r="H503" s="60"/>
      <c r="I503" s="58"/>
      <c r="J503" s="61" t="e">
        <f>VLOOKUP(D503,商品标准转化表!$B:$H,7,FALSE)</f>
        <v>#N/A</v>
      </c>
      <c r="K503" s="57"/>
      <c r="L503" s="57"/>
      <c r="M503" s="62"/>
      <c r="N503" s="58"/>
      <c r="O503" s="58" t="e">
        <f>VLOOKUP(D503,商品标准转化表!$B:$H,6,FALSE)</f>
        <v>#N/A</v>
      </c>
      <c r="P503" s="58" t="e">
        <f>VLOOKUP(D503,商品标准转化表!$B:$H,5,FALSE)</f>
        <v>#N/A</v>
      </c>
    </row>
    <row r="504" customFormat="1" spans="1:16">
      <c r="A504" s="58"/>
      <c r="B504" s="58"/>
      <c r="C504" s="59"/>
      <c r="D504" s="58"/>
      <c r="E504" s="57"/>
      <c r="F504" s="58"/>
      <c r="G504" s="60"/>
      <c r="H504" s="60"/>
      <c r="I504" s="58"/>
      <c r="J504" s="61" t="e">
        <f>VLOOKUP(D504,商品标准转化表!$B:$H,7,FALSE)</f>
        <v>#N/A</v>
      </c>
      <c r="K504" s="57"/>
      <c r="L504" s="57"/>
      <c r="M504" s="62"/>
      <c r="N504" s="58"/>
      <c r="O504" s="58" t="e">
        <f>VLOOKUP(D504,商品标准转化表!$B:$H,6,FALSE)</f>
        <v>#N/A</v>
      </c>
      <c r="P504" s="58" t="e">
        <f>VLOOKUP(D504,商品标准转化表!$B:$H,5,FALSE)</f>
        <v>#N/A</v>
      </c>
    </row>
    <row r="505" customFormat="1" spans="1:16">
      <c r="A505" s="58"/>
      <c r="B505" s="58"/>
      <c r="C505" s="59"/>
      <c r="D505" s="58"/>
      <c r="E505" s="57"/>
      <c r="F505" s="58"/>
      <c r="G505" s="60"/>
      <c r="H505" s="60"/>
      <c r="I505" s="58"/>
      <c r="J505" s="61" t="e">
        <f>VLOOKUP(D505,商品标准转化表!$B:$H,7,FALSE)</f>
        <v>#N/A</v>
      </c>
      <c r="K505" s="57"/>
      <c r="L505" s="57"/>
      <c r="M505" s="62"/>
      <c r="N505" s="58"/>
      <c r="O505" s="58" t="e">
        <f>VLOOKUP(D505,商品标准转化表!$B:$H,6,FALSE)</f>
        <v>#N/A</v>
      </c>
      <c r="P505" s="58" t="e">
        <f>VLOOKUP(D505,商品标准转化表!$B:$H,5,FALSE)</f>
        <v>#N/A</v>
      </c>
    </row>
    <row r="506" customFormat="1" spans="1:16">
      <c r="A506" s="58"/>
      <c r="B506" s="58"/>
      <c r="C506" s="59"/>
      <c r="D506" s="58"/>
      <c r="E506" s="57"/>
      <c r="F506" s="58"/>
      <c r="G506" s="60"/>
      <c r="H506" s="60"/>
      <c r="I506" s="58"/>
      <c r="J506" s="61" t="e">
        <f>VLOOKUP(D506,商品标准转化表!$B:$H,7,FALSE)</f>
        <v>#N/A</v>
      </c>
      <c r="K506" s="57"/>
      <c r="L506" s="57"/>
      <c r="M506" s="62"/>
      <c r="N506" s="58"/>
      <c r="O506" s="58" t="e">
        <f>VLOOKUP(D506,商品标准转化表!$B:$H,6,FALSE)</f>
        <v>#N/A</v>
      </c>
      <c r="P506" s="58" t="e">
        <f>VLOOKUP(D506,商品标准转化表!$B:$H,5,FALSE)</f>
        <v>#N/A</v>
      </c>
    </row>
    <row r="507" customFormat="1" spans="1:16">
      <c r="A507" s="58"/>
      <c r="B507" s="58"/>
      <c r="C507" s="59"/>
      <c r="D507" s="58"/>
      <c r="E507" s="57"/>
      <c r="F507" s="58"/>
      <c r="G507" s="60"/>
      <c r="H507" s="60"/>
      <c r="I507" s="58"/>
      <c r="J507" s="61" t="e">
        <f>VLOOKUP(D507,商品标准转化表!$B:$H,7,FALSE)</f>
        <v>#N/A</v>
      </c>
      <c r="K507" s="57"/>
      <c r="L507" s="57"/>
      <c r="M507" s="62"/>
      <c r="N507" s="58"/>
      <c r="O507" s="58" t="e">
        <f>VLOOKUP(D507,商品标准转化表!$B:$H,6,FALSE)</f>
        <v>#N/A</v>
      </c>
      <c r="P507" s="58" t="e">
        <f>VLOOKUP(D507,商品标准转化表!$B:$H,5,FALSE)</f>
        <v>#N/A</v>
      </c>
    </row>
    <row r="508" customFormat="1" spans="1:16">
      <c r="A508" s="58"/>
      <c r="B508" s="58"/>
      <c r="C508" s="59"/>
      <c r="D508" s="58"/>
      <c r="E508" s="57"/>
      <c r="F508" s="58"/>
      <c r="G508" s="60"/>
      <c r="H508" s="60"/>
      <c r="I508" s="58"/>
      <c r="J508" s="61" t="e">
        <f>VLOOKUP(D508,商品标准转化表!$B:$H,7,FALSE)</f>
        <v>#N/A</v>
      </c>
      <c r="K508" s="57"/>
      <c r="L508" s="57"/>
      <c r="M508" s="62"/>
      <c r="N508" s="58"/>
      <c r="O508" s="58" t="e">
        <f>VLOOKUP(D508,商品标准转化表!$B:$H,6,FALSE)</f>
        <v>#N/A</v>
      </c>
      <c r="P508" s="58" t="e">
        <f>VLOOKUP(D508,商品标准转化表!$B:$H,5,FALSE)</f>
        <v>#N/A</v>
      </c>
    </row>
    <row r="509" customFormat="1" spans="1:16">
      <c r="A509" s="58"/>
      <c r="B509" s="58"/>
      <c r="C509" s="59"/>
      <c r="D509" s="58"/>
      <c r="E509" s="57"/>
      <c r="F509" s="58"/>
      <c r="G509" s="60"/>
      <c r="H509" s="60"/>
      <c r="I509" s="58"/>
      <c r="J509" s="61" t="e">
        <f>VLOOKUP(D509,商品标准转化表!$B:$H,7,FALSE)</f>
        <v>#N/A</v>
      </c>
      <c r="K509" s="57"/>
      <c r="L509" s="57"/>
      <c r="M509" s="62"/>
      <c r="N509" s="58"/>
      <c r="O509" s="58" t="e">
        <f>VLOOKUP(D509,商品标准转化表!$B:$H,6,FALSE)</f>
        <v>#N/A</v>
      </c>
      <c r="P509" s="58" t="e">
        <f>VLOOKUP(D509,商品标准转化表!$B:$H,5,FALSE)</f>
        <v>#N/A</v>
      </c>
    </row>
    <row r="510" customFormat="1" spans="1:16">
      <c r="A510" s="58"/>
      <c r="B510" s="58"/>
      <c r="C510" s="59"/>
      <c r="D510" s="58"/>
      <c r="E510" s="57"/>
      <c r="F510" s="58"/>
      <c r="G510" s="60"/>
      <c r="H510" s="60"/>
      <c r="I510" s="58"/>
      <c r="J510" s="61" t="e">
        <f>VLOOKUP(D510,商品标准转化表!$B:$H,7,FALSE)</f>
        <v>#N/A</v>
      </c>
      <c r="K510" s="57"/>
      <c r="L510" s="57"/>
      <c r="M510" s="62"/>
      <c r="N510" s="58"/>
      <c r="O510" s="58" t="e">
        <f>VLOOKUP(D510,商品标准转化表!$B:$H,6,FALSE)</f>
        <v>#N/A</v>
      </c>
      <c r="P510" s="58" t="e">
        <f>VLOOKUP(D510,商品标准转化表!$B:$H,5,FALSE)</f>
        <v>#N/A</v>
      </c>
    </row>
    <row r="511" customFormat="1" spans="1:16">
      <c r="A511" s="58"/>
      <c r="B511" s="58"/>
      <c r="C511" s="59"/>
      <c r="D511" s="58"/>
      <c r="E511" s="57"/>
      <c r="F511" s="58"/>
      <c r="G511" s="60"/>
      <c r="H511" s="60"/>
      <c r="I511" s="58"/>
      <c r="J511" s="61" t="e">
        <f>VLOOKUP(D511,商品标准转化表!$B:$H,7,FALSE)</f>
        <v>#N/A</v>
      </c>
      <c r="K511" s="57"/>
      <c r="L511" s="57"/>
      <c r="M511" s="62"/>
      <c r="N511" s="58"/>
      <c r="O511" s="58" t="e">
        <f>VLOOKUP(D511,商品标准转化表!$B:$H,6,FALSE)</f>
        <v>#N/A</v>
      </c>
      <c r="P511" s="58" t="e">
        <f>VLOOKUP(D511,商品标准转化表!$B:$H,5,FALSE)</f>
        <v>#N/A</v>
      </c>
    </row>
    <row r="512" customFormat="1" spans="1:16">
      <c r="A512" s="58"/>
      <c r="B512" s="58"/>
      <c r="C512" s="59"/>
      <c r="D512" s="58"/>
      <c r="E512" s="57"/>
      <c r="F512" s="58"/>
      <c r="G512" s="60"/>
      <c r="H512" s="60"/>
      <c r="I512" s="58"/>
      <c r="J512" s="61" t="e">
        <f>VLOOKUP(D512,商品标准转化表!$B:$H,7,FALSE)</f>
        <v>#N/A</v>
      </c>
      <c r="K512" s="57"/>
      <c r="L512" s="57"/>
      <c r="M512" s="62"/>
      <c r="N512" s="58"/>
      <c r="O512" s="58" t="e">
        <f>VLOOKUP(D512,商品标准转化表!$B:$H,6,FALSE)</f>
        <v>#N/A</v>
      </c>
      <c r="P512" s="58" t="e">
        <f>VLOOKUP(D512,商品标准转化表!$B:$H,5,FALSE)</f>
        <v>#N/A</v>
      </c>
    </row>
    <row r="513" customFormat="1" spans="1:16">
      <c r="A513" s="58"/>
      <c r="B513" s="58"/>
      <c r="C513" s="59"/>
      <c r="D513" s="58"/>
      <c r="E513" s="57"/>
      <c r="F513" s="58"/>
      <c r="G513" s="60"/>
      <c r="H513" s="60"/>
      <c r="I513" s="58"/>
      <c r="J513" s="61" t="e">
        <f>VLOOKUP(D513,商品标准转化表!$B:$H,7,FALSE)</f>
        <v>#N/A</v>
      </c>
      <c r="K513" s="57"/>
      <c r="L513" s="57"/>
      <c r="M513" s="62"/>
      <c r="N513" s="58"/>
      <c r="O513" s="58" t="e">
        <f>VLOOKUP(D513,商品标准转化表!$B:$H,6,FALSE)</f>
        <v>#N/A</v>
      </c>
      <c r="P513" s="58" t="e">
        <f>VLOOKUP(D513,商品标准转化表!$B:$H,5,FALSE)</f>
        <v>#N/A</v>
      </c>
    </row>
    <row r="514" customFormat="1" spans="1:16">
      <c r="A514" s="58"/>
      <c r="B514" s="58"/>
      <c r="C514" s="59"/>
      <c r="D514" s="58"/>
      <c r="E514" s="57"/>
      <c r="F514" s="58"/>
      <c r="G514" s="60"/>
      <c r="H514" s="60"/>
      <c r="I514" s="58"/>
      <c r="J514" s="61" t="e">
        <f>VLOOKUP(D514,商品标准转化表!$B:$H,7,FALSE)</f>
        <v>#N/A</v>
      </c>
      <c r="K514" s="57"/>
      <c r="L514" s="57"/>
      <c r="M514" s="62"/>
      <c r="N514" s="58"/>
      <c r="O514" s="58" t="e">
        <f>VLOOKUP(D514,商品标准转化表!$B:$H,6,FALSE)</f>
        <v>#N/A</v>
      </c>
      <c r="P514" s="58" t="e">
        <f>VLOOKUP(D514,商品标准转化表!$B:$H,5,FALSE)</f>
        <v>#N/A</v>
      </c>
    </row>
    <row r="515" customFormat="1" spans="1:16">
      <c r="A515" s="58"/>
      <c r="B515" s="58"/>
      <c r="C515" s="59"/>
      <c r="D515" s="58"/>
      <c r="E515" s="57"/>
      <c r="F515" s="58"/>
      <c r="G515" s="60"/>
      <c r="H515" s="60"/>
      <c r="I515" s="58"/>
      <c r="J515" s="61" t="e">
        <f>VLOOKUP(D515,商品标准转化表!$B:$H,7,FALSE)</f>
        <v>#N/A</v>
      </c>
      <c r="K515" s="57"/>
      <c r="L515" s="57"/>
      <c r="M515" s="62"/>
      <c r="N515" s="58"/>
      <c r="O515" s="58" t="e">
        <f>VLOOKUP(D515,商品标准转化表!$B:$H,6,FALSE)</f>
        <v>#N/A</v>
      </c>
      <c r="P515" s="58" t="e">
        <f>VLOOKUP(D515,商品标准转化表!$B:$H,5,FALSE)</f>
        <v>#N/A</v>
      </c>
    </row>
    <row r="516" customFormat="1" spans="1:16">
      <c r="A516" s="58"/>
      <c r="B516" s="58"/>
      <c r="C516" s="59"/>
      <c r="D516" s="58"/>
      <c r="E516" s="57"/>
      <c r="F516" s="58"/>
      <c r="G516" s="60"/>
      <c r="H516" s="60"/>
      <c r="I516" s="58"/>
      <c r="J516" s="61" t="e">
        <f>VLOOKUP(D516,商品标准转化表!$B:$H,7,FALSE)</f>
        <v>#N/A</v>
      </c>
      <c r="K516" s="57"/>
      <c r="L516" s="57"/>
      <c r="M516" s="62"/>
      <c r="N516" s="58"/>
      <c r="O516" s="58" t="e">
        <f>VLOOKUP(D516,商品标准转化表!$B:$H,6,FALSE)</f>
        <v>#N/A</v>
      </c>
      <c r="P516" s="58" t="e">
        <f>VLOOKUP(D516,商品标准转化表!$B:$H,5,FALSE)</f>
        <v>#N/A</v>
      </c>
    </row>
    <row r="517" customFormat="1" spans="1:16">
      <c r="A517" s="58"/>
      <c r="B517" s="58"/>
      <c r="C517" s="59"/>
      <c r="D517" s="58"/>
      <c r="E517" s="57"/>
      <c r="F517" s="58"/>
      <c r="G517" s="60"/>
      <c r="H517" s="60"/>
      <c r="I517" s="58"/>
      <c r="J517" s="61" t="e">
        <f>VLOOKUP(D517,商品标准转化表!$B:$H,7,FALSE)</f>
        <v>#N/A</v>
      </c>
      <c r="K517" s="57"/>
      <c r="L517" s="57"/>
      <c r="M517" s="62"/>
      <c r="N517" s="58"/>
      <c r="O517" s="58" t="e">
        <f>VLOOKUP(D517,商品标准转化表!$B:$H,6,FALSE)</f>
        <v>#N/A</v>
      </c>
      <c r="P517" s="58" t="e">
        <f>VLOOKUP(D517,商品标准转化表!$B:$H,5,FALSE)</f>
        <v>#N/A</v>
      </c>
    </row>
    <row r="518" customFormat="1" spans="1:16">
      <c r="A518" s="58"/>
      <c r="B518" s="58"/>
      <c r="C518" s="59"/>
      <c r="D518" s="58"/>
      <c r="E518" s="57"/>
      <c r="F518" s="58"/>
      <c r="G518" s="60"/>
      <c r="H518" s="60"/>
      <c r="I518" s="58"/>
      <c r="J518" s="61" t="e">
        <f>VLOOKUP(D518,商品标准转化表!$B:$H,7,FALSE)</f>
        <v>#N/A</v>
      </c>
      <c r="K518" s="57"/>
      <c r="L518" s="57"/>
      <c r="M518" s="62"/>
      <c r="N518" s="58"/>
      <c r="O518" s="58" t="e">
        <f>VLOOKUP(D518,商品标准转化表!$B:$H,6,FALSE)</f>
        <v>#N/A</v>
      </c>
      <c r="P518" s="58" t="e">
        <f>VLOOKUP(D518,商品标准转化表!$B:$H,5,FALSE)</f>
        <v>#N/A</v>
      </c>
    </row>
    <row r="519" customFormat="1" spans="1:16">
      <c r="A519" s="58"/>
      <c r="B519" s="58"/>
      <c r="C519" s="59"/>
      <c r="D519" s="58"/>
      <c r="E519" s="57"/>
      <c r="F519" s="58"/>
      <c r="G519" s="60"/>
      <c r="H519" s="60"/>
      <c r="I519" s="58"/>
      <c r="J519" s="61" t="e">
        <f>VLOOKUP(D519,商品标准转化表!$B:$H,7,FALSE)</f>
        <v>#N/A</v>
      </c>
      <c r="K519" s="57"/>
      <c r="L519" s="57"/>
      <c r="M519" s="62"/>
      <c r="N519" s="58"/>
      <c r="O519" s="58" t="e">
        <f>VLOOKUP(D519,商品标准转化表!$B:$H,6,FALSE)</f>
        <v>#N/A</v>
      </c>
      <c r="P519" s="58" t="e">
        <f>VLOOKUP(D519,商品标准转化表!$B:$H,5,FALSE)</f>
        <v>#N/A</v>
      </c>
    </row>
    <row r="520" customFormat="1" spans="1:16">
      <c r="A520" s="58"/>
      <c r="B520" s="58"/>
      <c r="C520" s="59"/>
      <c r="D520" s="58"/>
      <c r="E520" s="57"/>
      <c r="F520" s="58"/>
      <c r="G520" s="60"/>
      <c r="H520" s="60"/>
      <c r="I520" s="58"/>
      <c r="J520" s="61" t="e">
        <f>VLOOKUP(D520,商品标准转化表!$B:$H,7,FALSE)</f>
        <v>#N/A</v>
      </c>
      <c r="K520" s="57"/>
      <c r="L520" s="57"/>
      <c r="M520" s="62"/>
      <c r="N520" s="58"/>
      <c r="O520" s="58" t="e">
        <f>VLOOKUP(D520,商品标准转化表!$B:$H,6,FALSE)</f>
        <v>#N/A</v>
      </c>
      <c r="P520" s="58" t="e">
        <f>VLOOKUP(D520,商品标准转化表!$B:$H,5,FALSE)</f>
        <v>#N/A</v>
      </c>
    </row>
    <row r="521" customFormat="1" spans="1:16">
      <c r="A521" s="58"/>
      <c r="B521" s="58"/>
      <c r="C521" s="59"/>
      <c r="D521" s="58"/>
      <c r="E521" s="57"/>
      <c r="F521" s="58"/>
      <c r="G521" s="60"/>
      <c r="H521" s="60"/>
      <c r="I521" s="58"/>
      <c r="J521" s="61" t="e">
        <f>VLOOKUP(D521,商品标准转化表!$B:$H,7,FALSE)</f>
        <v>#N/A</v>
      </c>
      <c r="K521" s="57"/>
      <c r="L521" s="57"/>
      <c r="M521" s="62"/>
      <c r="N521" s="58"/>
      <c r="O521" s="58" t="e">
        <f>VLOOKUP(D521,商品标准转化表!$B:$H,6,FALSE)</f>
        <v>#N/A</v>
      </c>
      <c r="P521" s="58" t="e">
        <f>VLOOKUP(D521,商品标准转化表!$B:$H,5,FALSE)</f>
        <v>#N/A</v>
      </c>
    </row>
    <row r="522" customFormat="1" spans="1:16">
      <c r="A522" s="58"/>
      <c r="B522" s="58"/>
      <c r="C522" s="59"/>
      <c r="D522" s="58"/>
      <c r="E522" s="57"/>
      <c r="F522" s="58"/>
      <c r="G522" s="60"/>
      <c r="H522" s="60"/>
      <c r="I522" s="58"/>
      <c r="J522" s="61" t="e">
        <f>VLOOKUP(D522,商品标准转化表!$B:$H,7,FALSE)</f>
        <v>#N/A</v>
      </c>
      <c r="K522" s="57"/>
      <c r="L522" s="57"/>
      <c r="M522" s="62"/>
      <c r="N522" s="58"/>
      <c r="O522" s="58" t="e">
        <f>VLOOKUP(D522,商品标准转化表!$B:$H,6,FALSE)</f>
        <v>#N/A</v>
      </c>
      <c r="P522" s="58" t="e">
        <f>VLOOKUP(D522,商品标准转化表!$B:$H,5,FALSE)</f>
        <v>#N/A</v>
      </c>
    </row>
    <row r="523" customFormat="1" spans="1:16">
      <c r="A523" s="58"/>
      <c r="B523" s="58"/>
      <c r="C523" s="59"/>
      <c r="D523" s="58"/>
      <c r="E523" s="57"/>
      <c r="F523" s="58"/>
      <c r="G523" s="60"/>
      <c r="H523" s="60"/>
      <c r="I523" s="58"/>
      <c r="J523" s="61" t="e">
        <f>VLOOKUP(D523,商品标准转化表!$B:$H,7,FALSE)</f>
        <v>#N/A</v>
      </c>
      <c r="K523" s="57"/>
      <c r="L523" s="57"/>
      <c r="M523" s="62"/>
      <c r="N523" s="58"/>
      <c r="O523" s="58" t="e">
        <f>VLOOKUP(D523,商品标准转化表!$B:$H,6,FALSE)</f>
        <v>#N/A</v>
      </c>
      <c r="P523" s="58" t="e">
        <f>VLOOKUP(D523,商品标准转化表!$B:$H,5,FALSE)</f>
        <v>#N/A</v>
      </c>
    </row>
    <row r="524" customFormat="1" spans="1:16">
      <c r="A524" s="58"/>
      <c r="B524" s="58"/>
      <c r="C524" s="59"/>
      <c r="D524" s="58"/>
      <c r="E524" s="57"/>
      <c r="F524" s="58"/>
      <c r="G524" s="60"/>
      <c r="H524" s="60"/>
      <c r="I524" s="58"/>
      <c r="J524" s="61" t="e">
        <f>VLOOKUP(D524,商品标准转化表!$B:$H,7,FALSE)</f>
        <v>#N/A</v>
      </c>
      <c r="K524" s="57"/>
      <c r="L524" s="57"/>
      <c r="M524" s="62"/>
      <c r="N524" s="58"/>
      <c r="O524" s="58" t="e">
        <f>VLOOKUP(D524,商品标准转化表!$B:$H,6,FALSE)</f>
        <v>#N/A</v>
      </c>
      <c r="P524" s="58" t="e">
        <f>VLOOKUP(D524,商品标准转化表!$B:$H,5,FALSE)</f>
        <v>#N/A</v>
      </c>
    </row>
    <row r="525" customFormat="1" spans="1:16">
      <c r="A525" s="58"/>
      <c r="B525" s="58"/>
      <c r="C525" s="59"/>
      <c r="D525" s="58"/>
      <c r="E525" s="57"/>
      <c r="F525" s="58"/>
      <c r="G525" s="60"/>
      <c r="H525" s="60"/>
      <c r="I525" s="58"/>
      <c r="J525" s="61" t="e">
        <f>VLOOKUP(D525,商品标准转化表!$B:$H,7,FALSE)</f>
        <v>#N/A</v>
      </c>
      <c r="K525" s="57"/>
      <c r="L525" s="57"/>
      <c r="M525" s="62"/>
      <c r="N525" s="58"/>
      <c r="O525" s="58" t="e">
        <f>VLOOKUP(D525,商品标准转化表!$B:$H,6,FALSE)</f>
        <v>#N/A</v>
      </c>
      <c r="P525" s="58" t="e">
        <f>VLOOKUP(D525,商品标准转化表!$B:$H,5,FALSE)</f>
        <v>#N/A</v>
      </c>
    </row>
    <row r="526" customFormat="1" spans="1:16">
      <c r="A526" s="58"/>
      <c r="B526" s="58"/>
      <c r="C526" s="59"/>
      <c r="D526" s="58"/>
      <c r="E526" s="57"/>
      <c r="F526" s="58"/>
      <c r="G526" s="60"/>
      <c r="H526" s="60"/>
      <c r="I526" s="58"/>
      <c r="J526" s="61" t="e">
        <f>VLOOKUP(D526,商品标准转化表!$B:$H,7,FALSE)</f>
        <v>#N/A</v>
      </c>
      <c r="K526" s="57"/>
      <c r="L526" s="57"/>
      <c r="M526" s="62"/>
      <c r="N526" s="58"/>
      <c r="O526" s="58" t="e">
        <f>VLOOKUP(D526,商品标准转化表!$B:$H,6,FALSE)</f>
        <v>#N/A</v>
      </c>
      <c r="P526" s="58" t="e">
        <f>VLOOKUP(D526,商品标准转化表!$B:$H,5,FALSE)</f>
        <v>#N/A</v>
      </c>
    </row>
    <row r="527" customFormat="1" spans="1:16">
      <c r="A527" s="58"/>
      <c r="B527" s="58"/>
      <c r="C527" s="59"/>
      <c r="D527" s="58"/>
      <c r="E527" s="57"/>
      <c r="F527" s="58"/>
      <c r="G527" s="60"/>
      <c r="H527" s="60"/>
      <c r="I527" s="58"/>
      <c r="J527" s="61" t="e">
        <f>VLOOKUP(D527,商品标准转化表!$B:$H,7,FALSE)</f>
        <v>#N/A</v>
      </c>
      <c r="K527" s="57"/>
      <c r="L527" s="57"/>
      <c r="M527" s="62"/>
      <c r="N527" s="58"/>
      <c r="O527" s="58" t="e">
        <f>VLOOKUP(D527,商品标准转化表!$B:$H,6,FALSE)</f>
        <v>#N/A</v>
      </c>
      <c r="P527" s="58" t="e">
        <f>VLOOKUP(D527,商品标准转化表!$B:$H,5,FALSE)</f>
        <v>#N/A</v>
      </c>
    </row>
    <row r="528" customFormat="1" spans="1:16">
      <c r="A528" s="58"/>
      <c r="B528" s="58"/>
      <c r="C528" s="59"/>
      <c r="D528" s="58"/>
      <c r="E528" s="57"/>
      <c r="F528" s="58"/>
      <c r="G528" s="60"/>
      <c r="H528" s="60"/>
      <c r="I528" s="58"/>
      <c r="J528" s="61" t="e">
        <f>VLOOKUP(D528,商品标准转化表!$B:$H,7,FALSE)</f>
        <v>#N/A</v>
      </c>
      <c r="K528" s="57"/>
      <c r="L528" s="57"/>
      <c r="M528" s="62"/>
      <c r="N528" s="58"/>
      <c r="O528" s="58" t="e">
        <f>VLOOKUP(D528,商品标准转化表!$B:$H,6,FALSE)</f>
        <v>#N/A</v>
      </c>
      <c r="P528" s="58" t="e">
        <f>VLOOKUP(D528,商品标准转化表!$B:$H,5,FALSE)</f>
        <v>#N/A</v>
      </c>
    </row>
    <row r="529" customFormat="1" spans="1:16">
      <c r="A529" s="58"/>
      <c r="B529" s="58"/>
      <c r="C529" s="59"/>
      <c r="D529" s="58"/>
      <c r="E529" s="57"/>
      <c r="F529" s="58"/>
      <c r="G529" s="60"/>
      <c r="H529" s="60"/>
      <c r="I529" s="58"/>
      <c r="J529" s="61" t="e">
        <f>VLOOKUP(D529,商品标准转化表!$B:$H,7,FALSE)</f>
        <v>#N/A</v>
      </c>
      <c r="K529" s="57"/>
      <c r="L529" s="57"/>
      <c r="M529" s="62"/>
      <c r="N529" s="58"/>
      <c r="O529" s="58" t="e">
        <f>VLOOKUP(D529,商品标准转化表!$B:$H,6,FALSE)</f>
        <v>#N/A</v>
      </c>
      <c r="P529" s="58" t="e">
        <f>VLOOKUP(D529,商品标准转化表!$B:$H,5,FALSE)</f>
        <v>#N/A</v>
      </c>
    </row>
    <row r="530" customFormat="1" spans="1:16">
      <c r="A530" s="58"/>
      <c r="B530" s="58"/>
      <c r="C530" s="59"/>
      <c r="D530" s="58"/>
      <c r="E530" s="57"/>
      <c r="F530" s="58"/>
      <c r="G530" s="60"/>
      <c r="H530" s="60"/>
      <c r="I530" s="58"/>
      <c r="J530" s="61" t="e">
        <f>VLOOKUP(D530,商品标准转化表!$B:$H,7,FALSE)</f>
        <v>#N/A</v>
      </c>
      <c r="K530" s="57"/>
      <c r="L530" s="57"/>
      <c r="M530" s="62"/>
      <c r="N530" s="58"/>
      <c r="O530" s="58" t="e">
        <f>VLOOKUP(D530,商品标准转化表!$B:$H,6,FALSE)</f>
        <v>#N/A</v>
      </c>
      <c r="P530" s="58" t="e">
        <f>VLOOKUP(D530,商品标准转化表!$B:$H,5,FALSE)</f>
        <v>#N/A</v>
      </c>
    </row>
    <row r="531" customFormat="1" spans="1:16">
      <c r="A531" s="58"/>
      <c r="B531" s="58"/>
      <c r="C531" s="59"/>
      <c r="D531" s="58"/>
      <c r="E531" s="57"/>
      <c r="F531" s="58"/>
      <c r="G531" s="60"/>
      <c r="H531" s="60"/>
      <c r="I531" s="58"/>
      <c r="J531" s="61" t="e">
        <f>VLOOKUP(D531,商品标准转化表!$B:$H,7,FALSE)</f>
        <v>#N/A</v>
      </c>
      <c r="K531" s="57"/>
      <c r="L531" s="57"/>
      <c r="M531" s="62"/>
      <c r="N531" s="58"/>
      <c r="O531" s="58" t="e">
        <f>VLOOKUP(D531,商品标准转化表!$B:$H,6,FALSE)</f>
        <v>#N/A</v>
      </c>
      <c r="P531" s="58" t="e">
        <f>VLOOKUP(D531,商品标准转化表!$B:$H,5,FALSE)</f>
        <v>#N/A</v>
      </c>
    </row>
    <row r="532" customFormat="1" spans="1:16">
      <c r="A532" s="58"/>
      <c r="B532" s="58"/>
      <c r="C532" s="59"/>
      <c r="D532" s="58"/>
      <c r="E532" s="57"/>
      <c r="F532" s="58"/>
      <c r="G532" s="60"/>
      <c r="H532" s="60"/>
      <c r="I532" s="58"/>
      <c r="J532" s="61" t="e">
        <f>VLOOKUP(D532,商品标准转化表!$B:$H,7,FALSE)</f>
        <v>#N/A</v>
      </c>
      <c r="K532" s="57"/>
      <c r="L532" s="57"/>
      <c r="M532" s="62"/>
      <c r="N532" s="58"/>
      <c r="O532" s="58" t="e">
        <f>VLOOKUP(D532,商品标准转化表!$B:$H,6,FALSE)</f>
        <v>#N/A</v>
      </c>
      <c r="P532" s="58" t="e">
        <f>VLOOKUP(D532,商品标准转化表!$B:$H,5,FALSE)</f>
        <v>#N/A</v>
      </c>
    </row>
    <row r="533" customFormat="1" spans="1:16">
      <c r="A533" s="58"/>
      <c r="B533" s="58"/>
      <c r="C533" s="59"/>
      <c r="D533" s="58"/>
      <c r="E533" s="57"/>
      <c r="F533" s="58"/>
      <c r="G533" s="60"/>
      <c r="H533" s="60"/>
      <c r="I533" s="58"/>
      <c r="J533" s="61" t="e">
        <f>VLOOKUP(D533,商品标准转化表!$B:$H,7,FALSE)</f>
        <v>#N/A</v>
      </c>
      <c r="K533" s="57"/>
      <c r="L533" s="57"/>
      <c r="M533" s="62"/>
      <c r="N533" s="58"/>
      <c r="O533" s="58" t="e">
        <f>VLOOKUP(D533,商品标准转化表!$B:$H,6,FALSE)</f>
        <v>#N/A</v>
      </c>
      <c r="P533" s="58" t="e">
        <f>VLOOKUP(D533,商品标准转化表!$B:$H,5,FALSE)</f>
        <v>#N/A</v>
      </c>
    </row>
    <row r="534" customFormat="1" spans="1:16">
      <c r="A534" s="58"/>
      <c r="B534" s="58"/>
      <c r="C534" s="59"/>
      <c r="D534" s="58"/>
      <c r="E534" s="57"/>
      <c r="F534" s="58"/>
      <c r="G534" s="60"/>
      <c r="H534" s="60"/>
      <c r="I534" s="58"/>
      <c r="J534" s="61" t="e">
        <f>VLOOKUP(D534,商品标准转化表!$B:$H,7,FALSE)</f>
        <v>#N/A</v>
      </c>
      <c r="K534" s="57"/>
      <c r="L534" s="57"/>
      <c r="M534" s="62"/>
      <c r="N534" s="58"/>
      <c r="O534" s="58" t="e">
        <f>VLOOKUP(D534,商品标准转化表!$B:$H,6,FALSE)</f>
        <v>#N/A</v>
      </c>
      <c r="P534" s="58" t="e">
        <f>VLOOKUP(D534,商品标准转化表!$B:$H,5,FALSE)</f>
        <v>#N/A</v>
      </c>
    </row>
    <row r="535" customFormat="1" spans="1:16">
      <c r="A535" s="58"/>
      <c r="B535" s="58"/>
      <c r="C535" s="59"/>
      <c r="D535" s="58"/>
      <c r="E535" s="57"/>
      <c r="F535" s="58"/>
      <c r="G535" s="60"/>
      <c r="H535" s="60"/>
      <c r="I535" s="58"/>
      <c r="J535" s="61" t="e">
        <f>VLOOKUP(D535,商品标准转化表!$B:$H,7,FALSE)</f>
        <v>#N/A</v>
      </c>
      <c r="K535" s="57"/>
      <c r="L535" s="57"/>
      <c r="M535" s="62"/>
      <c r="N535" s="58"/>
      <c r="O535" s="58" t="e">
        <f>VLOOKUP(D535,商品标准转化表!$B:$H,6,FALSE)</f>
        <v>#N/A</v>
      </c>
      <c r="P535" s="58" t="e">
        <f>VLOOKUP(D535,商品标准转化表!$B:$H,5,FALSE)</f>
        <v>#N/A</v>
      </c>
    </row>
    <row r="536" customFormat="1" spans="1:16">
      <c r="A536" s="58"/>
      <c r="B536" s="58"/>
      <c r="C536" s="59"/>
      <c r="D536" s="58"/>
      <c r="E536" s="57"/>
      <c r="F536" s="58"/>
      <c r="G536" s="60"/>
      <c r="H536" s="60"/>
      <c r="I536" s="58"/>
      <c r="J536" s="61" t="e">
        <f>VLOOKUP(D536,商品标准转化表!$B:$H,7,FALSE)</f>
        <v>#N/A</v>
      </c>
      <c r="K536" s="57"/>
      <c r="L536" s="57"/>
      <c r="M536" s="62"/>
      <c r="N536" s="58"/>
      <c r="O536" s="58" t="e">
        <f>VLOOKUP(D536,商品标准转化表!$B:$H,6,FALSE)</f>
        <v>#N/A</v>
      </c>
      <c r="P536" s="58" t="e">
        <f>VLOOKUP(D536,商品标准转化表!$B:$H,5,FALSE)</f>
        <v>#N/A</v>
      </c>
    </row>
    <row r="537" customFormat="1" spans="1:16">
      <c r="A537" s="58"/>
      <c r="B537" s="58"/>
      <c r="C537" s="59"/>
      <c r="D537" s="58"/>
      <c r="E537" s="57"/>
      <c r="F537" s="58"/>
      <c r="G537" s="60"/>
      <c r="H537" s="60"/>
      <c r="I537" s="58"/>
      <c r="J537" s="61" t="e">
        <f>VLOOKUP(D537,商品标准转化表!$B:$H,7,FALSE)</f>
        <v>#N/A</v>
      </c>
      <c r="K537" s="57"/>
      <c r="L537" s="57"/>
      <c r="M537" s="62"/>
      <c r="N537" s="58"/>
      <c r="O537" s="58" t="e">
        <f>VLOOKUP(D537,商品标准转化表!$B:$H,6,FALSE)</f>
        <v>#N/A</v>
      </c>
      <c r="P537" s="58" t="e">
        <f>VLOOKUP(D537,商品标准转化表!$B:$H,5,FALSE)</f>
        <v>#N/A</v>
      </c>
    </row>
    <row r="538" customFormat="1" spans="1:16">
      <c r="A538" s="58"/>
      <c r="B538" s="58"/>
      <c r="C538" s="59"/>
      <c r="D538" s="58"/>
      <c r="E538" s="57"/>
      <c r="F538" s="58"/>
      <c r="G538" s="60"/>
      <c r="H538" s="60"/>
      <c r="I538" s="58"/>
      <c r="J538" s="61" t="e">
        <f>VLOOKUP(D538,商品标准转化表!$B:$H,7,FALSE)</f>
        <v>#N/A</v>
      </c>
      <c r="K538" s="57"/>
      <c r="L538" s="57"/>
      <c r="M538" s="62"/>
      <c r="N538" s="58"/>
      <c r="O538" s="58" t="e">
        <f>VLOOKUP(D538,商品标准转化表!$B:$H,6,FALSE)</f>
        <v>#N/A</v>
      </c>
      <c r="P538" s="58" t="e">
        <f>VLOOKUP(D538,商品标准转化表!$B:$H,5,FALSE)</f>
        <v>#N/A</v>
      </c>
    </row>
    <row r="539" customFormat="1" spans="1:16">
      <c r="A539" s="58"/>
      <c r="B539" s="58"/>
      <c r="C539" s="59"/>
      <c r="D539" s="58"/>
      <c r="E539" s="57"/>
      <c r="F539" s="58"/>
      <c r="G539" s="60"/>
      <c r="H539" s="60"/>
      <c r="I539" s="58"/>
      <c r="J539" s="61" t="e">
        <f>VLOOKUP(D539,商品标准转化表!$B:$H,7,FALSE)</f>
        <v>#N/A</v>
      </c>
      <c r="K539" s="57"/>
      <c r="L539" s="57"/>
      <c r="M539" s="62"/>
      <c r="N539" s="58"/>
      <c r="O539" s="58" t="e">
        <f>VLOOKUP(D539,商品标准转化表!$B:$H,6,FALSE)</f>
        <v>#N/A</v>
      </c>
      <c r="P539" s="58" t="e">
        <f>VLOOKUP(D539,商品标准转化表!$B:$H,5,FALSE)</f>
        <v>#N/A</v>
      </c>
    </row>
    <row r="540" customFormat="1" spans="1:16">
      <c r="A540" s="58"/>
      <c r="B540" s="58"/>
      <c r="C540" s="59"/>
      <c r="D540" s="58"/>
      <c r="E540" s="57"/>
      <c r="F540" s="58"/>
      <c r="G540" s="60"/>
      <c r="H540" s="60"/>
      <c r="I540" s="58"/>
      <c r="J540" s="61" t="e">
        <f>VLOOKUP(D540,商品标准转化表!$B:$H,7,FALSE)</f>
        <v>#N/A</v>
      </c>
      <c r="K540" s="57"/>
      <c r="L540" s="57"/>
      <c r="M540" s="62"/>
      <c r="N540" s="58"/>
      <c r="O540" s="58" t="e">
        <f>VLOOKUP(D540,商品标准转化表!$B:$H,6,FALSE)</f>
        <v>#N/A</v>
      </c>
      <c r="P540" s="58" t="e">
        <f>VLOOKUP(D540,商品标准转化表!$B:$H,5,FALSE)</f>
        <v>#N/A</v>
      </c>
    </row>
    <row r="541" customFormat="1" spans="1:16">
      <c r="A541" s="58"/>
      <c r="B541" s="58"/>
      <c r="C541" s="59"/>
      <c r="D541" s="58"/>
      <c r="E541" s="57"/>
      <c r="F541" s="58"/>
      <c r="G541" s="60"/>
      <c r="H541" s="60"/>
      <c r="I541" s="58"/>
      <c r="J541" s="61" t="e">
        <f>VLOOKUP(D541,商品标准转化表!$B:$H,7,FALSE)</f>
        <v>#N/A</v>
      </c>
      <c r="K541" s="57"/>
      <c r="L541" s="57"/>
      <c r="M541" s="62"/>
      <c r="N541" s="58"/>
      <c r="O541" s="58" t="e">
        <f>VLOOKUP(D541,商品标准转化表!$B:$H,6,FALSE)</f>
        <v>#N/A</v>
      </c>
      <c r="P541" s="58" t="e">
        <f>VLOOKUP(D541,商品标准转化表!$B:$H,5,FALSE)</f>
        <v>#N/A</v>
      </c>
    </row>
    <row r="542" customFormat="1" spans="1:16">
      <c r="A542" s="58"/>
      <c r="B542" s="58"/>
      <c r="C542" s="59"/>
      <c r="D542" s="58"/>
      <c r="E542" s="57"/>
      <c r="F542" s="58"/>
      <c r="G542" s="60"/>
      <c r="H542" s="60"/>
      <c r="I542" s="58"/>
      <c r="J542" s="61" t="e">
        <f>VLOOKUP(D542,商品标准转化表!$B:$H,7,FALSE)</f>
        <v>#N/A</v>
      </c>
      <c r="K542" s="57"/>
      <c r="L542" s="57"/>
      <c r="M542" s="62"/>
      <c r="N542" s="58"/>
      <c r="O542" s="58" t="e">
        <f>VLOOKUP(D542,商品标准转化表!$B:$H,6,FALSE)</f>
        <v>#N/A</v>
      </c>
      <c r="P542" s="58" t="e">
        <f>VLOOKUP(D542,商品标准转化表!$B:$H,5,FALSE)</f>
        <v>#N/A</v>
      </c>
    </row>
    <row r="543" customFormat="1" spans="1:16">
      <c r="A543" s="58"/>
      <c r="B543" s="58"/>
      <c r="C543" s="59"/>
      <c r="D543" s="58"/>
      <c r="E543" s="57"/>
      <c r="F543" s="58"/>
      <c r="G543" s="60"/>
      <c r="H543" s="60"/>
      <c r="I543" s="58"/>
      <c r="J543" s="61" t="e">
        <f>VLOOKUP(D543,商品标准转化表!$B:$H,7,FALSE)</f>
        <v>#N/A</v>
      </c>
      <c r="K543" s="57"/>
      <c r="L543" s="57"/>
      <c r="M543" s="62"/>
      <c r="N543" s="58"/>
      <c r="O543" s="58" t="e">
        <f>VLOOKUP(D543,商品标准转化表!$B:$H,6,FALSE)</f>
        <v>#N/A</v>
      </c>
      <c r="P543" s="58" t="e">
        <f>VLOOKUP(D543,商品标准转化表!$B:$H,5,FALSE)</f>
        <v>#N/A</v>
      </c>
    </row>
    <row r="544" customFormat="1" spans="1:16">
      <c r="A544" s="58"/>
      <c r="B544" s="58"/>
      <c r="C544" s="59"/>
      <c r="D544" s="58"/>
      <c r="E544" s="57"/>
      <c r="F544" s="58"/>
      <c r="G544" s="60"/>
      <c r="H544" s="60"/>
      <c r="I544" s="58"/>
      <c r="J544" s="61" t="e">
        <f>VLOOKUP(D544,商品标准转化表!$B:$H,7,FALSE)</f>
        <v>#N/A</v>
      </c>
      <c r="K544" s="57"/>
      <c r="L544" s="57"/>
      <c r="M544" s="62"/>
      <c r="N544" s="58"/>
      <c r="O544" s="58" t="e">
        <f>VLOOKUP(D544,商品标准转化表!$B:$H,6,FALSE)</f>
        <v>#N/A</v>
      </c>
      <c r="P544" s="58" t="e">
        <f>VLOOKUP(D544,商品标准转化表!$B:$H,5,FALSE)</f>
        <v>#N/A</v>
      </c>
    </row>
    <row r="545" customFormat="1" spans="1:16">
      <c r="A545" s="58"/>
      <c r="B545" s="58"/>
      <c r="C545" s="59"/>
      <c r="D545" s="58"/>
      <c r="E545" s="57"/>
      <c r="F545" s="58"/>
      <c r="G545" s="60"/>
      <c r="H545" s="60"/>
      <c r="I545" s="58"/>
      <c r="J545" s="61" t="e">
        <f>VLOOKUP(D545,商品标准转化表!$B:$H,7,FALSE)</f>
        <v>#N/A</v>
      </c>
      <c r="K545" s="57"/>
      <c r="L545" s="57"/>
      <c r="M545" s="62"/>
      <c r="N545" s="58"/>
      <c r="O545" s="58" t="e">
        <f>VLOOKUP(D545,商品标准转化表!$B:$H,6,FALSE)</f>
        <v>#N/A</v>
      </c>
      <c r="P545" s="58" t="e">
        <f>VLOOKUP(D545,商品标准转化表!$B:$H,5,FALSE)</f>
        <v>#N/A</v>
      </c>
    </row>
    <row r="546" customFormat="1" spans="1:16">
      <c r="A546" s="58"/>
      <c r="B546" s="58"/>
      <c r="C546" s="59"/>
      <c r="D546" s="58"/>
      <c r="E546" s="57"/>
      <c r="F546" s="58"/>
      <c r="G546" s="60"/>
      <c r="H546" s="60"/>
      <c r="I546" s="58"/>
      <c r="J546" s="61" t="e">
        <f>VLOOKUP(D546,商品标准转化表!$B:$H,7,FALSE)</f>
        <v>#N/A</v>
      </c>
      <c r="K546" s="57"/>
      <c r="L546" s="57"/>
      <c r="M546" s="62"/>
      <c r="N546" s="58"/>
      <c r="O546" s="58" t="e">
        <f>VLOOKUP(D546,商品标准转化表!$B:$H,6,FALSE)</f>
        <v>#N/A</v>
      </c>
      <c r="P546" s="58" t="e">
        <f>VLOOKUP(D546,商品标准转化表!$B:$H,5,FALSE)</f>
        <v>#N/A</v>
      </c>
    </row>
    <row r="547" customFormat="1" spans="1:16">
      <c r="A547" s="58"/>
      <c r="B547" s="58"/>
      <c r="C547" s="59"/>
      <c r="D547" s="58"/>
      <c r="E547" s="57"/>
      <c r="F547" s="58"/>
      <c r="G547" s="60"/>
      <c r="H547" s="60"/>
      <c r="I547" s="58"/>
      <c r="J547" s="61" t="e">
        <f>VLOOKUP(D547,商品标准转化表!$B:$H,7,FALSE)</f>
        <v>#N/A</v>
      </c>
      <c r="K547" s="57"/>
      <c r="L547" s="57"/>
      <c r="M547" s="62"/>
      <c r="N547" s="58"/>
      <c r="O547" s="58" t="e">
        <f>VLOOKUP(D547,商品标准转化表!$B:$H,6,FALSE)</f>
        <v>#N/A</v>
      </c>
      <c r="P547" s="58" t="e">
        <f>VLOOKUP(D547,商品标准转化表!$B:$H,5,FALSE)</f>
        <v>#N/A</v>
      </c>
    </row>
    <row r="548" customFormat="1" spans="1:16">
      <c r="A548" s="58"/>
      <c r="B548" s="58"/>
      <c r="C548" s="59"/>
      <c r="D548" s="58"/>
      <c r="E548" s="57"/>
      <c r="F548" s="58"/>
      <c r="G548" s="60"/>
      <c r="H548" s="60"/>
      <c r="I548" s="58"/>
      <c r="J548" s="61" t="e">
        <f>VLOOKUP(D548,商品标准转化表!$B:$H,7,FALSE)</f>
        <v>#N/A</v>
      </c>
      <c r="K548" s="57"/>
      <c r="L548" s="57"/>
      <c r="M548" s="62"/>
      <c r="N548" s="58"/>
      <c r="O548" s="58" t="e">
        <f>VLOOKUP(D548,商品标准转化表!$B:$H,6,FALSE)</f>
        <v>#N/A</v>
      </c>
      <c r="P548" s="58" t="e">
        <f>VLOOKUP(D548,商品标准转化表!$B:$H,5,FALSE)</f>
        <v>#N/A</v>
      </c>
    </row>
    <row r="549" customFormat="1" spans="1:16">
      <c r="A549" s="58"/>
      <c r="B549" s="58"/>
      <c r="C549" s="59"/>
      <c r="D549" s="58"/>
      <c r="E549" s="57"/>
      <c r="F549" s="58"/>
      <c r="G549" s="60"/>
      <c r="H549" s="60"/>
      <c r="I549" s="58"/>
      <c r="J549" s="61" t="e">
        <f>VLOOKUP(D549,商品标准转化表!$B:$H,7,FALSE)</f>
        <v>#N/A</v>
      </c>
      <c r="K549" s="57"/>
      <c r="L549" s="57"/>
      <c r="M549" s="62"/>
      <c r="N549" s="58"/>
      <c r="O549" s="58" t="e">
        <f>VLOOKUP(D549,商品标准转化表!$B:$H,6,FALSE)</f>
        <v>#N/A</v>
      </c>
      <c r="P549" s="58" t="e">
        <f>VLOOKUP(D549,商品标准转化表!$B:$H,5,FALSE)</f>
        <v>#N/A</v>
      </c>
    </row>
    <row r="550" customFormat="1" spans="1:16">
      <c r="A550" s="58"/>
      <c r="B550" s="58"/>
      <c r="C550" s="59"/>
      <c r="D550" s="58"/>
      <c r="E550" s="57"/>
      <c r="F550" s="58"/>
      <c r="G550" s="60"/>
      <c r="H550" s="60"/>
      <c r="I550" s="58"/>
      <c r="J550" s="61" t="e">
        <f>VLOOKUP(D550,商品标准转化表!$B:$H,7,FALSE)</f>
        <v>#N/A</v>
      </c>
      <c r="K550" s="57"/>
      <c r="L550" s="57"/>
      <c r="M550" s="62"/>
      <c r="N550" s="58"/>
      <c r="O550" s="58" t="e">
        <f>VLOOKUP(D550,商品标准转化表!$B:$H,6,FALSE)</f>
        <v>#N/A</v>
      </c>
      <c r="P550" s="58" t="e">
        <f>VLOOKUP(D550,商品标准转化表!$B:$H,5,FALSE)</f>
        <v>#N/A</v>
      </c>
    </row>
    <row r="551" customFormat="1" spans="1:16">
      <c r="A551" s="58"/>
      <c r="B551" s="58"/>
      <c r="C551" s="59"/>
      <c r="D551" s="58"/>
      <c r="E551" s="57"/>
      <c r="F551" s="58"/>
      <c r="G551" s="60"/>
      <c r="H551" s="60"/>
      <c r="I551" s="58"/>
      <c r="J551" s="61" t="e">
        <f>VLOOKUP(D551,商品标准转化表!$B:$H,7,FALSE)</f>
        <v>#N/A</v>
      </c>
      <c r="K551" s="57"/>
      <c r="L551" s="57"/>
      <c r="M551" s="62"/>
      <c r="N551" s="58"/>
      <c r="O551" s="58" t="e">
        <f>VLOOKUP(D551,商品标准转化表!$B:$H,6,FALSE)</f>
        <v>#N/A</v>
      </c>
      <c r="P551" s="58" t="e">
        <f>VLOOKUP(D551,商品标准转化表!$B:$H,5,FALSE)</f>
        <v>#N/A</v>
      </c>
    </row>
    <row r="552" customFormat="1" spans="1:16">
      <c r="A552" s="58"/>
      <c r="B552" s="58"/>
      <c r="C552" s="59"/>
      <c r="D552" s="58"/>
      <c r="E552" s="57"/>
      <c r="F552" s="58"/>
      <c r="G552" s="60"/>
      <c r="H552" s="60"/>
      <c r="I552" s="58"/>
      <c r="J552" s="61" t="e">
        <f>VLOOKUP(D552,商品标准转化表!$B:$H,7,FALSE)</f>
        <v>#N/A</v>
      </c>
      <c r="K552" s="57"/>
      <c r="L552" s="57"/>
      <c r="M552" s="62"/>
      <c r="N552" s="58"/>
      <c r="O552" s="58" t="e">
        <f>VLOOKUP(D552,商品标准转化表!$B:$H,6,FALSE)</f>
        <v>#N/A</v>
      </c>
      <c r="P552" s="58" t="e">
        <f>VLOOKUP(D552,商品标准转化表!$B:$H,5,FALSE)</f>
        <v>#N/A</v>
      </c>
    </row>
    <row r="553" customFormat="1" spans="1:16">
      <c r="A553" s="58"/>
      <c r="B553" s="58"/>
      <c r="C553" s="59"/>
      <c r="D553" s="58"/>
      <c r="E553" s="57"/>
      <c r="F553" s="58"/>
      <c r="G553" s="60"/>
      <c r="H553" s="60"/>
      <c r="I553" s="58"/>
      <c r="J553" s="61" t="e">
        <f>VLOOKUP(D553,商品标准转化表!$B:$H,7,FALSE)</f>
        <v>#N/A</v>
      </c>
      <c r="K553" s="57"/>
      <c r="L553" s="57"/>
      <c r="M553" s="62"/>
      <c r="N553" s="58"/>
      <c r="O553" s="58" t="e">
        <f>VLOOKUP(D553,商品标准转化表!$B:$H,6,FALSE)</f>
        <v>#N/A</v>
      </c>
      <c r="P553" s="58" t="e">
        <f>VLOOKUP(D553,商品标准转化表!$B:$H,5,FALSE)</f>
        <v>#N/A</v>
      </c>
    </row>
    <row r="554" customFormat="1" spans="1:16">
      <c r="A554" s="58"/>
      <c r="B554" s="58"/>
      <c r="C554" s="59"/>
      <c r="D554" s="58"/>
      <c r="E554" s="57"/>
      <c r="F554" s="58"/>
      <c r="G554" s="60"/>
      <c r="H554" s="60"/>
      <c r="I554" s="58"/>
      <c r="J554" s="61" t="e">
        <f>VLOOKUP(D554,商品标准转化表!$B:$H,7,FALSE)</f>
        <v>#N/A</v>
      </c>
      <c r="K554" s="57"/>
      <c r="L554" s="57"/>
      <c r="M554" s="62"/>
      <c r="N554" s="58"/>
      <c r="O554" s="58" t="e">
        <f>VLOOKUP(D554,商品标准转化表!$B:$H,6,FALSE)</f>
        <v>#N/A</v>
      </c>
      <c r="P554" s="58" t="e">
        <f>VLOOKUP(D554,商品标准转化表!$B:$H,5,FALSE)</f>
        <v>#N/A</v>
      </c>
    </row>
    <row r="555" customFormat="1" spans="1:16">
      <c r="A555" s="58"/>
      <c r="B555" s="58"/>
      <c r="C555" s="59"/>
      <c r="D555" s="58"/>
      <c r="E555" s="57"/>
      <c r="F555" s="58"/>
      <c r="G555" s="60"/>
      <c r="H555" s="60"/>
      <c r="I555" s="58"/>
      <c r="J555" s="61" t="e">
        <f>VLOOKUP(D555,商品标准转化表!$B:$H,7,FALSE)</f>
        <v>#N/A</v>
      </c>
      <c r="K555" s="57"/>
      <c r="L555" s="57"/>
      <c r="M555" s="62"/>
      <c r="N555" s="58"/>
      <c r="O555" s="58" t="e">
        <f>VLOOKUP(D555,商品标准转化表!$B:$H,6,FALSE)</f>
        <v>#N/A</v>
      </c>
      <c r="P555" s="58" t="e">
        <f>VLOOKUP(D555,商品标准转化表!$B:$H,5,FALSE)</f>
        <v>#N/A</v>
      </c>
    </row>
    <row r="556" customFormat="1" spans="1:16">
      <c r="A556" s="58"/>
      <c r="B556" s="58"/>
      <c r="C556" s="59"/>
      <c r="D556" s="58"/>
      <c r="E556" s="57"/>
      <c r="F556" s="58"/>
      <c r="G556" s="60"/>
      <c r="H556" s="60"/>
      <c r="I556" s="58"/>
      <c r="J556" s="61" t="e">
        <f>VLOOKUP(D556,商品标准转化表!$B:$H,7,FALSE)</f>
        <v>#N/A</v>
      </c>
      <c r="K556" s="57"/>
      <c r="L556" s="57"/>
      <c r="M556" s="62"/>
      <c r="N556" s="58"/>
      <c r="O556" s="58" t="e">
        <f>VLOOKUP(D556,商品标准转化表!$B:$H,6,FALSE)</f>
        <v>#N/A</v>
      </c>
      <c r="P556" s="58" t="e">
        <f>VLOOKUP(D556,商品标准转化表!$B:$H,5,FALSE)</f>
        <v>#N/A</v>
      </c>
    </row>
    <row r="557" customFormat="1" spans="1:16">
      <c r="A557" s="58"/>
      <c r="B557" s="58"/>
      <c r="C557" s="59"/>
      <c r="D557" s="58"/>
      <c r="E557" s="57"/>
      <c r="F557" s="58"/>
      <c r="G557" s="60"/>
      <c r="H557" s="60"/>
      <c r="I557" s="58"/>
      <c r="J557" s="61" t="e">
        <f>VLOOKUP(D557,商品标准转化表!$B:$H,7,FALSE)</f>
        <v>#N/A</v>
      </c>
      <c r="K557" s="57"/>
      <c r="L557" s="57"/>
      <c r="M557" s="62"/>
      <c r="N557" s="58"/>
      <c r="O557" s="58" t="e">
        <f>VLOOKUP(D557,商品标准转化表!$B:$H,6,FALSE)</f>
        <v>#N/A</v>
      </c>
      <c r="P557" s="58" t="e">
        <f>VLOOKUP(D557,商品标准转化表!$B:$H,5,FALSE)</f>
        <v>#N/A</v>
      </c>
    </row>
    <row r="558" customFormat="1" spans="1:16">
      <c r="A558" s="58"/>
      <c r="B558" s="58"/>
      <c r="C558" s="59"/>
      <c r="D558" s="58"/>
      <c r="E558" s="57"/>
      <c r="F558" s="58"/>
      <c r="G558" s="60"/>
      <c r="H558" s="60"/>
      <c r="I558" s="58"/>
      <c r="J558" s="61" t="e">
        <f>VLOOKUP(D558,商品标准转化表!$B:$H,7,FALSE)</f>
        <v>#N/A</v>
      </c>
      <c r="K558" s="57"/>
      <c r="L558" s="57"/>
      <c r="M558" s="62"/>
      <c r="N558" s="58"/>
      <c r="O558" s="58" t="e">
        <f>VLOOKUP(D558,商品标准转化表!$B:$H,6,FALSE)</f>
        <v>#N/A</v>
      </c>
      <c r="P558" s="58" t="e">
        <f>VLOOKUP(D558,商品标准转化表!$B:$H,5,FALSE)</f>
        <v>#N/A</v>
      </c>
    </row>
    <row r="559" customFormat="1" spans="1:16">
      <c r="A559" s="58"/>
      <c r="B559" s="58"/>
      <c r="C559" s="59"/>
      <c r="D559" s="58"/>
      <c r="E559" s="57"/>
      <c r="F559" s="58"/>
      <c r="G559" s="60"/>
      <c r="H559" s="60"/>
      <c r="I559" s="58"/>
      <c r="J559" s="61" t="e">
        <f>VLOOKUP(D559,商品标准转化表!$B:$H,7,FALSE)</f>
        <v>#N/A</v>
      </c>
      <c r="K559" s="57"/>
      <c r="L559" s="57"/>
      <c r="M559" s="62"/>
      <c r="N559" s="58"/>
      <c r="O559" s="58" t="e">
        <f>VLOOKUP(D559,商品标准转化表!$B:$H,6,FALSE)</f>
        <v>#N/A</v>
      </c>
      <c r="P559" s="58" t="e">
        <f>VLOOKUP(D559,商品标准转化表!$B:$H,5,FALSE)</f>
        <v>#N/A</v>
      </c>
    </row>
    <row r="560" customFormat="1" spans="1:16">
      <c r="A560" s="58"/>
      <c r="B560" s="58"/>
      <c r="C560" s="59"/>
      <c r="D560" s="58"/>
      <c r="E560" s="57"/>
      <c r="F560" s="58"/>
      <c r="G560" s="60"/>
      <c r="H560" s="60"/>
      <c r="I560" s="58"/>
      <c r="J560" s="61" t="e">
        <f>VLOOKUP(D560,商品标准转化表!$B:$H,7,FALSE)</f>
        <v>#N/A</v>
      </c>
      <c r="K560" s="57"/>
      <c r="L560" s="57"/>
      <c r="M560" s="62"/>
      <c r="N560" s="58"/>
      <c r="O560" s="58" t="e">
        <f>VLOOKUP(D560,商品标准转化表!$B:$H,6,FALSE)</f>
        <v>#N/A</v>
      </c>
      <c r="P560" s="58" t="e">
        <f>VLOOKUP(D560,商品标准转化表!$B:$H,5,FALSE)</f>
        <v>#N/A</v>
      </c>
    </row>
    <row r="561" customFormat="1" spans="1:16">
      <c r="A561" s="58"/>
      <c r="B561" s="58"/>
      <c r="C561" s="59"/>
      <c r="D561" s="58"/>
      <c r="E561" s="57"/>
      <c r="F561" s="58"/>
      <c r="G561" s="60"/>
      <c r="H561" s="60"/>
      <c r="I561" s="58"/>
      <c r="J561" s="61" t="e">
        <f>VLOOKUP(D561,商品标准转化表!$B:$H,7,FALSE)</f>
        <v>#N/A</v>
      </c>
      <c r="K561" s="57"/>
      <c r="L561" s="57"/>
      <c r="M561" s="62"/>
      <c r="N561" s="58"/>
      <c r="O561" s="58" t="e">
        <f>VLOOKUP(D561,商品标准转化表!$B:$H,6,FALSE)</f>
        <v>#N/A</v>
      </c>
      <c r="P561" s="58" t="e">
        <f>VLOOKUP(D561,商品标准转化表!$B:$H,5,FALSE)</f>
        <v>#N/A</v>
      </c>
    </row>
    <row r="562" customFormat="1" spans="1:16">
      <c r="A562" s="58"/>
      <c r="B562" s="58"/>
      <c r="C562" s="59"/>
      <c r="D562" s="58"/>
      <c r="E562" s="57"/>
      <c r="F562" s="58"/>
      <c r="G562" s="60"/>
      <c r="H562" s="60"/>
      <c r="I562" s="58"/>
      <c r="J562" s="61" t="e">
        <f>VLOOKUP(D562,商品标准转化表!$B:$H,7,FALSE)</f>
        <v>#N/A</v>
      </c>
      <c r="K562" s="57"/>
      <c r="L562" s="57"/>
      <c r="M562" s="62"/>
      <c r="N562" s="58"/>
      <c r="O562" s="58" t="e">
        <f>VLOOKUP(D562,商品标准转化表!$B:$H,6,FALSE)</f>
        <v>#N/A</v>
      </c>
      <c r="P562" s="58" t="e">
        <f>VLOOKUP(D562,商品标准转化表!$B:$H,5,FALSE)</f>
        <v>#N/A</v>
      </c>
    </row>
    <row r="563" customFormat="1" spans="1:16">
      <c r="A563" s="58"/>
      <c r="B563" s="58"/>
      <c r="C563" s="59"/>
      <c r="D563" s="58"/>
      <c r="E563" s="57"/>
      <c r="F563" s="58"/>
      <c r="G563" s="60"/>
      <c r="H563" s="60"/>
      <c r="I563" s="58"/>
      <c r="J563" s="61" t="e">
        <f>VLOOKUP(D563,商品标准转化表!$B:$H,7,FALSE)</f>
        <v>#N/A</v>
      </c>
      <c r="K563" s="57"/>
      <c r="L563" s="57"/>
      <c r="M563" s="62"/>
      <c r="N563" s="58"/>
      <c r="O563" s="58" t="e">
        <f>VLOOKUP(D563,商品标准转化表!$B:$H,6,FALSE)</f>
        <v>#N/A</v>
      </c>
      <c r="P563" s="58" t="e">
        <f>VLOOKUP(D563,商品标准转化表!$B:$H,5,FALSE)</f>
        <v>#N/A</v>
      </c>
    </row>
    <row r="564" customFormat="1" spans="1:16">
      <c r="A564" s="58"/>
      <c r="B564" s="58"/>
      <c r="C564" s="59"/>
      <c r="D564" s="58"/>
      <c r="E564" s="57"/>
      <c r="F564" s="58"/>
      <c r="G564" s="60"/>
      <c r="H564" s="60"/>
      <c r="I564" s="58"/>
      <c r="J564" s="61" t="e">
        <f>VLOOKUP(D564,商品标准转化表!$B:$H,7,FALSE)</f>
        <v>#N/A</v>
      </c>
      <c r="K564" s="57"/>
      <c r="L564" s="57"/>
      <c r="M564" s="62"/>
      <c r="N564" s="58"/>
      <c r="O564" s="58" t="e">
        <f>VLOOKUP(D564,商品标准转化表!$B:$H,6,FALSE)</f>
        <v>#N/A</v>
      </c>
      <c r="P564" s="58" t="e">
        <f>VLOOKUP(D564,商品标准转化表!$B:$H,5,FALSE)</f>
        <v>#N/A</v>
      </c>
    </row>
    <row r="565" customFormat="1" spans="1:16">
      <c r="A565" s="58"/>
      <c r="B565" s="58"/>
      <c r="C565" s="59"/>
      <c r="D565" s="58"/>
      <c r="E565" s="57"/>
      <c r="F565" s="58"/>
      <c r="G565" s="60"/>
      <c r="H565" s="60"/>
      <c r="I565" s="58"/>
      <c r="J565" s="61" t="e">
        <f>VLOOKUP(D565,商品标准转化表!$B:$H,7,FALSE)</f>
        <v>#N/A</v>
      </c>
      <c r="K565" s="57"/>
      <c r="L565" s="57"/>
      <c r="M565" s="62"/>
      <c r="N565" s="58"/>
      <c r="O565" s="58" t="e">
        <f>VLOOKUP(D565,商品标准转化表!$B:$H,6,FALSE)</f>
        <v>#N/A</v>
      </c>
      <c r="P565" s="58" t="e">
        <f>VLOOKUP(D565,商品标准转化表!$B:$H,5,FALSE)</f>
        <v>#N/A</v>
      </c>
    </row>
    <row r="566" customFormat="1" spans="1:16">
      <c r="A566" s="58"/>
      <c r="B566" s="58"/>
      <c r="C566" s="59"/>
      <c r="D566" s="58"/>
      <c r="E566" s="57"/>
      <c r="F566" s="58"/>
      <c r="G566" s="60"/>
      <c r="H566" s="60"/>
      <c r="I566" s="58"/>
      <c r="J566" s="61" t="e">
        <f>VLOOKUP(D566,商品标准转化表!$B:$H,7,FALSE)</f>
        <v>#N/A</v>
      </c>
      <c r="K566" s="57"/>
      <c r="L566" s="57"/>
      <c r="M566" s="62"/>
      <c r="N566" s="58"/>
      <c r="O566" s="58" t="e">
        <f>VLOOKUP(D566,商品标准转化表!$B:$H,6,FALSE)</f>
        <v>#N/A</v>
      </c>
      <c r="P566" s="58" t="e">
        <f>VLOOKUP(D566,商品标准转化表!$B:$H,5,FALSE)</f>
        <v>#N/A</v>
      </c>
    </row>
    <row r="567" customFormat="1" spans="1:16">
      <c r="A567" s="58"/>
      <c r="B567" s="58"/>
      <c r="C567" s="59"/>
      <c r="D567" s="58"/>
      <c r="E567" s="57"/>
      <c r="F567" s="58"/>
      <c r="G567" s="60"/>
      <c r="H567" s="60"/>
      <c r="I567" s="58"/>
      <c r="J567" s="61" t="e">
        <f>VLOOKUP(D567,商品标准转化表!$B:$H,7,FALSE)</f>
        <v>#N/A</v>
      </c>
      <c r="K567" s="57"/>
      <c r="L567" s="57"/>
      <c r="M567" s="62"/>
      <c r="N567" s="58"/>
      <c r="O567" s="58" t="e">
        <f>VLOOKUP(D567,商品标准转化表!$B:$H,6,FALSE)</f>
        <v>#N/A</v>
      </c>
      <c r="P567" s="58" t="e">
        <f>VLOOKUP(D567,商品标准转化表!$B:$H,5,FALSE)</f>
        <v>#N/A</v>
      </c>
    </row>
    <row r="568" customFormat="1" spans="1:16">
      <c r="A568" s="58"/>
      <c r="B568" s="58"/>
      <c r="C568" s="59"/>
      <c r="D568" s="58"/>
      <c r="E568" s="57"/>
      <c r="F568" s="58"/>
      <c r="G568" s="60"/>
      <c r="H568" s="60"/>
      <c r="I568" s="58"/>
      <c r="J568" s="61" t="e">
        <f>VLOOKUP(D568,商品标准转化表!$B:$H,7,FALSE)</f>
        <v>#N/A</v>
      </c>
      <c r="K568" s="57"/>
      <c r="L568" s="57"/>
      <c r="M568" s="62"/>
      <c r="N568" s="58"/>
      <c r="O568" s="58" t="e">
        <f>VLOOKUP(D568,商品标准转化表!$B:$H,6,FALSE)</f>
        <v>#N/A</v>
      </c>
      <c r="P568" s="58" t="e">
        <f>VLOOKUP(D568,商品标准转化表!$B:$H,5,FALSE)</f>
        <v>#N/A</v>
      </c>
    </row>
    <row r="569" customFormat="1" spans="1:16">
      <c r="A569" s="58"/>
      <c r="B569" s="58"/>
      <c r="C569" s="59"/>
      <c r="D569" s="58"/>
      <c r="E569" s="57"/>
      <c r="F569" s="58"/>
      <c r="G569" s="60"/>
      <c r="H569" s="60"/>
      <c r="I569" s="58"/>
      <c r="J569" s="61" t="e">
        <f>VLOOKUP(D569,商品标准转化表!$B:$H,7,FALSE)</f>
        <v>#N/A</v>
      </c>
      <c r="K569" s="57"/>
      <c r="L569" s="57"/>
      <c r="M569" s="62"/>
      <c r="N569" s="58"/>
      <c r="O569" s="58" t="e">
        <f>VLOOKUP(D569,商品标准转化表!$B:$H,6,FALSE)</f>
        <v>#N/A</v>
      </c>
      <c r="P569" s="58" t="e">
        <f>VLOOKUP(D569,商品标准转化表!$B:$H,5,FALSE)</f>
        <v>#N/A</v>
      </c>
    </row>
    <row r="570" customFormat="1" spans="1:16">
      <c r="A570" s="58"/>
      <c r="B570" s="58"/>
      <c r="C570" s="59"/>
      <c r="D570" s="58"/>
      <c r="E570" s="57"/>
      <c r="F570" s="58"/>
      <c r="G570" s="60"/>
      <c r="H570" s="60"/>
      <c r="I570" s="58"/>
      <c r="J570" s="61" t="e">
        <f>VLOOKUP(D570,商品标准转化表!$B:$H,7,FALSE)</f>
        <v>#N/A</v>
      </c>
      <c r="K570" s="57"/>
      <c r="L570" s="57"/>
      <c r="M570" s="62"/>
      <c r="N570" s="58"/>
      <c r="O570" s="58" t="e">
        <f>VLOOKUP(D570,商品标准转化表!$B:$H,6,FALSE)</f>
        <v>#N/A</v>
      </c>
      <c r="P570" s="58" t="e">
        <f>VLOOKUP(D570,商品标准转化表!$B:$H,5,FALSE)</f>
        <v>#N/A</v>
      </c>
    </row>
    <row r="571" customFormat="1" spans="1:16">
      <c r="A571" s="58"/>
      <c r="B571" s="58"/>
      <c r="C571" s="59"/>
      <c r="D571" s="58"/>
      <c r="E571" s="57"/>
      <c r="F571" s="58"/>
      <c r="G571" s="60"/>
      <c r="H571" s="60"/>
      <c r="I571" s="58"/>
      <c r="J571" s="61" t="e">
        <f>VLOOKUP(D571,商品标准转化表!$B:$H,7,FALSE)</f>
        <v>#N/A</v>
      </c>
      <c r="K571" s="57"/>
      <c r="L571" s="57"/>
      <c r="M571" s="62"/>
      <c r="N571" s="58"/>
      <c r="O571" s="58" t="e">
        <f>VLOOKUP(D571,商品标准转化表!$B:$H,6,FALSE)</f>
        <v>#N/A</v>
      </c>
      <c r="P571" s="58" t="e">
        <f>VLOOKUP(D571,商品标准转化表!$B:$H,5,FALSE)</f>
        <v>#N/A</v>
      </c>
    </row>
    <row r="572" customFormat="1" spans="1:16">
      <c r="A572" s="58"/>
      <c r="B572" s="58"/>
      <c r="C572" s="59"/>
      <c r="D572" s="58"/>
      <c r="E572" s="57"/>
      <c r="F572" s="58"/>
      <c r="G572" s="60"/>
      <c r="H572" s="60"/>
      <c r="I572" s="58"/>
      <c r="J572" s="61" t="e">
        <f>VLOOKUP(D572,商品标准转化表!$B:$H,7,FALSE)</f>
        <v>#N/A</v>
      </c>
      <c r="K572" s="57"/>
      <c r="L572" s="57"/>
      <c r="M572" s="62"/>
      <c r="N572" s="58"/>
      <c r="O572" s="58" t="e">
        <f>VLOOKUP(D572,商品标准转化表!$B:$H,6,FALSE)</f>
        <v>#N/A</v>
      </c>
      <c r="P572" s="58" t="e">
        <f>VLOOKUP(D572,商品标准转化表!$B:$H,5,FALSE)</f>
        <v>#N/A</v>
      </c>
    </row>
    <row r="573" customFormat="1" spans="1:16">
      <c r="A573" s="58"/>
      <c r="B573" s="58"/>
      <c r="C573" s="59"/>
      <c r="D573" s="58"/>
      <c r="E573" s="57"/>
      <c r="F573" s="58"/>
      <c r="G573" s="60"/>
      <c r="H573" s="60"/>
      <c r="I573" s="58"/>
      <c r="J573" s="61" t="e">
        <f>VLOOKUP(D573,商品标准转化表!$B:$H,7,FALSE)</f>
        <v>#N/A</v>
      </c>
      <c r="K573" s="57"/>
      <c r="L573" s="57"/>
      <c r="M573" s="62"/>
      <c r="N573" s="58"/>
      <c r="O573" s="58" t="e">
        <f>VLOOKUP(D573,商品标准转化表!$B:$H,6,FALSE)</f>
        <v>#N/A</v>
      </c>
      <c r="P573" s="58" t="e">
        <f>VLOOKUP(D573,商品标准转化表!$B:$H,5,FALSE)</f>
        <v>#N/A</v>
      </c>
    </row>
    <row r="574" customFormat="1" spans="1:16">
      <c r="A574" s="58"/>
      <c r="B574" s="58"/>
      <c r="C574" s="59"/>
      <c r="D574" s="58"/>
      <c r="E574" s="57"/>
      <c r="F574" s="58"/>
      <c r="G574" s="60"/>
      <c r="H574" s="60"/>
      <c r="I574" s="58"/>
      <c r="J574" s="61" t="e">
        <f>VLOOKUP(D574,商品标准转化表!$B:$H,7,FALSE)</f>
        <v>#N/A</v>
      </c>
      <c r="K574" s="57"/>
      <c r="L574" s="57"/>
      <c r="M574" s="62"/>
      <c r="N574" s="58"/>
      <c r="O574" s="58" t="e">
        <f>VLOOKUP(D574,商品标准转化表!$B:$H,6,FALSE)</f>
        <v>#N/A</v>
      </c>
      <c r="P574" s="58" t="e">
        <f>VLOOKUP(D574,商品标准转化表!$B:$H,5,FALSE)</f>
        <v>#N/A</v>
      </c>
    </row>
    <row r="575" customFormat="1" spans="1:16">
      <c r="A575" s="58"/>
      <c r="B575" s="58"/>
      <c r="C575" s="59"/>
      <c r="D575" s="58"/>
      <c r="E575" s="57"/>
      <c r="F575" s="58"/>
      <c r="G575" s="60"/>
      <c r="H575" s="60"/>
      <c r="I575" s="58"/>
      <c r="J575" s="61" t="e">
        <f>VLOOKUP(D575,商品标准转化表!$B:$H,7,FALSE)</f>
        <v>#N/A</v>
      </c>
      <c r="K575" s="57"/>
      <c r="L575" s="57"/>
      <c r="M575" s="62"/>
      <c r="N575" s="58"/>
      <c r="O575" s="58" t="e">
        <f>VLOOKUP(D575,商品标准转化表!$B:$H,6,FALSE)</f>
        <v>#N/A</v>
      </c>
      <c r="P575" s="58" t="e">
        <f>VLOOKUP(D575,商品标准转化表!$B:$H,5,FALSE)</f>
        <v>#N/A</v>
      </c>
    </row>
    <row r="576" customFormat="1" spans="1:16">
      <c r="A576" s="58"/>
      <c r="B576" s="58"/>
      <c r="C576" s="59"/>
      <c r="D576" s="58"/>
      <c r="E576" s="57"/>
      <c r="F576" s="58"/>
      <c r="G576" s="60"/>
      <c r="H576" s="60"/>
      <c r="I576" s="58"/>
      <c r="J576" s="61" t="e">
        <f>VLOOKUP(D576,商品标准转化表!$B:$H,7,FALSE)</f>
        <v>#N/A</v>
      </c>
      <c r="K576" s="57"/>
      <c r="L576" s="57"/>
      <c r="M576" s="62"/>
      <c r="N576" s="58"/>
      <c r="O576" s="58" t="e">
        <f>VLOOKUP(D576,商品标准转化表!$B:$H,6,FALSE)</f>
        <v>#N/A</v>
      </c>
      <c r="P576" s="58" t="e">
        <f>VLOOKUP(D576,商品标准转化表!$B:$H,5,FALSE)</f>
        <v>#N/A</v>
      </c>
    </row>
    <row r="577" customFormat="1" spans="1:16">
      <c r="A577" s="58"/>
      <c r="B577" s="58"/>
      <c r="C577" s="59"/>
      <c r="D577" s="58"/>
      <c r="E577" s="57"/>
      <c r="F577" s="58"/>
      <c r="G577" s="60"/>
      <c r="H577" s="60"/>
      <c r="I577" s="58"/>
      <c r="J577" s="61" t="e">
        <f>VLOOKUP(D577,商品标准转化表!$B:$H,7,FALSE)</f>
        <v>#N/A</v>
      </c>
      <c r="K577" s="57"/>
      <c r="L577" s="57"/>
      <c r="M577" s="62"/>
      <c r="N577" s="58"/>
      <c r="O577" s="58" t="e">
        <f>VLOOKUP(D577,商品标准转化表!$B:$H,6,FALSE)</f>
        <v>#N/A</v>
      </c>
      <c r="P577" s="58" t="e">
        <f>VLOOKUP(D577,商品标准转化表!$B:$H,5,FALSE)</f>
        <v>#N/A</v>
      </c>
    </row>
    <row r="578" customFormat="1" spans="1:16">
      <c r="A578" s="58"/>
      <c r="B578" s="58"/>
      <c r="C578" s="59"/>
      <c r="D578" s="58"/>
      <c r="E578" s="57"/>
      <c r="F578" s="58"/>
      <c r="G578" s="60"/>
      <c r="H578" s="60"/>
      <c r="I578" s="58"/>
      <c r="J578" s="61" t="e">
        <f>VLOOKUP(D578,商品标准转化表!$B:$H,7,FALSE)</f>
        <v>#N/A</v>
      </c>
      <c r="K578" s="57"/>
      <c r="L578" s="57"/>
      <c r="M578" s="62"/>
      <c r="N578" s="58"/>
      <c r="O578" s="58" t="e">
        <f>VLOOKUP(D578,商品标准转化表!$B:$H,6,FALSE)</f>
        <v>#N/A</v>
      </c>
      <c r="P578" s="58" t="e">
        <f>VLOOKUP(D578,商品标准转化表!$B:$H,5,FALSE)</f>
        <v>#N/A</v>
      </c>
    </row>
    <row r="579" customFormat="1" spans="1:16">
      <c r="A579" s="58"/>
      <c r="B579" s="58"/>
      <c r="C579" s="59"/>
      <c r="D579" s="58"/>
      <c r="E579" s="57"/>
      <c r="F579" s="58"/>
      <c r="G579" s="60"/>
      <c r="H579" s="60"/>
      <c r="I579" s="58"/>
      <c r="J579" s="61" t="e">
        <f>VLOOKUP(D579,商品标准转化表!$B:$H,7,FALSE)</f>
        <v>#N/A</v>
      </c>
      <c r="K579" s="57"/>
      <c r="L579" s="57"/>
      <c r="M579" s="62"/>
      <c r="N579" s="58"/>
      <c r="O579" s="58" t="e">
        <f>VLOOKUP(D579,商品标准转化表!$B:$H,6,FALSE)</f>
        <v>#N/A</v>
      </c>
      <c r="P579" s="58" t="e">
        <f>VLOOKUP(D579,商品标准转化表!$B:$H,5,FALSE)</f>
        <v>#N/A</v>
      </c>
    </row>
    <row r="580" customFormat="1" spans="1:16">
      <c r="A580" s="58"/>
      <c r="B580" s="58"/>
      <c r="C580" s="59"/>
      <c r="D580" s="58"/>
      <c r="E580" s="57"/>
      <c r="F580" s="58"/>
      <c r="G580" s="60"/>
      <c r="H580" s="60"/>
      <c r="I580" s="58"/>
      <c r="J580" s="61" t="e">
        <f>VLOOKUP(D580,商品标准转化表!$B:$H,7,FALSE)</f>
        <v>#N/A</v>
      </c>
      <c r="K580" s="57"/>
      <c r="L580" s="57"/>
      <c r="M580" s="62"/>
      <c r="N580" s="58"/>
      <c r="O580" s="58" t="e">
        <f>VLOOKUP(D580,商品标准转化表!$B:$H,6,FALSE)</f>
        <v>#N/A</v>
      </c>
      <c r="P580" s="58" t="e">
        <f>VLOOKUP(D580,商品标准转化表!$B:$H,5,FALSE)</f>
        <v>#N/A</v>
      </c>
    </row>
    <row r="581" customFormat="1" spans="1:16">
      <c r="A581" s="58"/>
      <c r="B581" s="58"/>
      <c r="C581" s="59"/>
      <c r="D581" s="58"/>
      <c r="E581" s="57"/>
      <c r="F581" s="58"/>
      <c r="G581" s="60"/>
      <c r="H581" s="60"/>
      <c r="I581" s="58"/>
      <c r="J581" s="61" t="e">
        <f>VLOOKUP(D581,商品标准转化表!$B:$H,7,FALSE)</f>
        <v>#N/A</v>
      </c>
      <c r="K581" s="57"/>
      <c r="L581" s="57"/>
      <c r="M581" s="62"/>
      <c r="N581" s="58"/>
      <c r="O581" s="58" t="e">
        <f>VLOOKUP(D581,商品标准转化表!$B:$H,6,FALSE)</f>
        <v>#N/A</v>
      </c>
      <c r="P581" s="58" t="e">
        <f>VLOOKUP(D581,商品标准转化表!$B:$H,5,FALSE)</f>
        <v>#N/A</v>
      </c>
    </row>
    <row r="582" customFormat="1" spans="1:16">
      <c r="A582" s="58"/>
      <c r="B582" s="58"/>
      <c r="C582" s="59"/>
      <c r="D582" s="58"/>
      <c r="E582" s="57"/>
      <c r="F582" s="58"/>
      <c r="G582" s="60"/>
      <c r="H582" s="60"/>
      <c r="I582" s="58"/>
      <c r="J582" s="61" t="e">
        <f>VLOOKUP(D582,商品标准转化表!$B:$H,7,FALSE)</f>
        <v>#N/A</v>
      </c>
      <c r="K582" s="57"/>
      <c r="L582" s="57"/>
      <c r="M582" s="62"/>
      <c r="N582" s="58"/>
      <c r="O582" s="58" t="e">
        <f>VLOOKUP(D582,商品标准转化表!$B:$H,6,FALSE)</f>
        <v>#N/A</v>
      </c>
      <c r="P582" s="58" t="e">
        <f>VLOOKUP(D582,商品标准转化表!$B:$H,5,FALSE)</f>
        <v>#N/A</v>
      </c>
    </row>
    <row r="583" customFormat="1" spans="1:16">
      <c r="A583" s="58"/>
      <c r="B583" s="58"/>
      <c r="C583" s="59"/>
      <c r="D583" s="58"/>
      <c r="E583" s="57"/>
      <c r="F583" s="58"/>
      <c r="G583" s="60"/>
      <c r="H583" s="60"/>
      <c r="I583" s="58"/>
      <c r="J583" s="61" t="e">
        <f>VLOOKUP(D583,商品标准转化表!$B:$H,7,FALSE)</f>
        <v>#N/A</v>
      </c>
      <c r="K583" s="57"/>
      <c r="L583" s="57"/>
      <c r="M583" s="62"/>
      <c r="N583" s="58"/>
      <c r="O583" s="58" t="e">
        <f>VLOOKUP(D583,商品标准转化表!$B:$H,6,FALSE)</f>
        <v>#N/A</v>
      </c>
      <c r="P583" s="58" t="e">
        <f>VLOOKUP(D583,商品标准转化表!$B:$H,5,FALSE)</f>
        <v>#N/A</v>
      </c>
    </row>
    <row r="584" customFormat="1" spans="1:16">
      <c r="A584" s="58"/>
      <c r="B584" s="58"/>
      <c r="C584" s="59"/>
      <c r="D584" s="58"/>
      <c r="E584" s="57"/>
      <c r="F584" s="58"/>
      <c r="G584" s="60"/>
      <c r="H584" s="60"/>
      <c r="I584" s="58"/>
      <c r="J584" s="61" t="e">
        <f>VLOOKUP(D584,商品标准转化表!$B:$H,7,FALSE)</f>
        <v>#N/A</v>
      </c>
      <c r="K584" s="57"/>
      <c r="L584" s="57"/>
      <c r="M584" s="62"/>
      <c r="N584" s="58"/>
      <c r="O584" s="58" t="e">
        <f>VLOOKUP(D584,商品标准转化表!$B:$H,6,FALSE)</f>
        <v>#N/A</v>
      </c>
      <c r="P584" s="58" t="e">
        <f>VLOOKUP(D584,商品标准转化表!$B:$H,5,FALSE)</f>
        <v>#N/A</v>
      </c>
    </row>
    <row r="585" customFormat="1" spans="1:16">
      <c r="A585" s="58"/>
      <c r="B585" s="58"/>
      <c r="C585" s="59"/>
      <c r="D585" s="58"/>
      <c r="E585" s="57"/>
      <c r="F585" s="58"/>
      <c r="G585" s="60"/>
      <c r="H585" s="60"/>
      <c r="I585" s="58"/>
      <c r="J585" s="61" t="e">
        <f>VLOOKUP(D585,商品标准转化表!$B:$H,7,FALSE)</f>
        <v>#N/A</v>
      </c>
      <c r="K585" s="57"/>
      <c r="L585" s="57"/>
      <c r="M585" s="62"/>
      <c r="N585" s="58"/>
      <c r="O585" s="58" t="e">
        <f>VLOOKUP(D585,商品标准转化表!$B:$H,6,FALSE)</f>
        <v>#N/A</v>
      </c>
      <c r="P585" s="58" t="e">
        <f>VLOOKUP(D585,商品标准转化表!$B:$H,5,FALSE)</f>
        <v>#N/A</v>
      </c>
    </row>
    <row r="586" customFormat="1" spans="1:16">
      <c r="A586" s="58"/>
      <c r="B586" s="58"/>
      <c r="C586" s="59"/>
      <c r="D586" s="58"/>
      <c r="E586" s="57"/>
      <c r="F586" s="58"/>
      <c r="G586" s="60"/>
      <c r="H586" s="60"/>
      <c r="I586" s="58"/>
      <c r="J586" s="61" t="e">
        <f>VLOOKUP(D586,商品标准转化表!$B:$H,7,FALSE)</f>
        <v>#N/A</v>
      </c>
      <c r="K586" s="57"/>
      <c r="L586" s="57"/>
      <c r="M586" s="62"/>
      <c r="N586" s="58"/>
      <c r="O586" s="58" t="e">
        <f>VLOOKUP(D586,商品标准转化表!$B:$H,6,FALSE)</f>
        <v>#N/A</v>
      </c>
      <c r="P586" s="58" t="e">
        <f>VLOOKUP(D586,商品标准转化表!$B:$H,5,FALSE)</f>
        <v>#N/A</v>
      </c>
    </row>
    <row r="587" customFormat="1" spans="1:16">
      <c r="A587" s="58"/>
      <c r="B587" s="58"/>
      <c r="C587" s="59"/>
      <c r="D587" s="58"/>
      <c r="E587" s="57"/>
      <c r="F587" s="58"/>
      <c r="G587" s="60"/>
      <c r="H587" s="60"/>
      <c r="I587" s="58"/>
      <c r="J587" s="61" t="e">
        <f>VLOOKUP(D587,商品标准转化表!$B:$H,7,FALSE)</f>
        <v>#N/A</v>
      </c>
      <c r="K587" s="57"/>
      <c r="L587" s="57"/>
      <c r="M587" s="62"/>
      <c r="N587" s="58"/>
      <c r="O587" s="58" t="e">
        <f>VLOOKUP(D587,商品标准转化表!$B:$H,6,FALSE)</f>
        <v>#N/A</v>
      </c>
      <c r="P587" s="58" t="e">
        <f>VLOOKUP(D587,商品标准转化表!$B:$H,5,FALSE)</f>
        <v>#N/A</v>
      </c>
    </row>
    <row r="588" customFormat="1" spans="1:16">
      <c r="A588" s="58"/>
      <c r="B588" s="58"/>
      <c r="C588" s="59"/>
      <c r="D588" s="58"/>
      <c r="E588" s="57"/>
      <c r="F588" s="58"/>
      <c r="G588" s="60"/>
      <c r="H588" s="60"/>
      <c r="I588" s="58"/>
      <c r="J588" s="61" t="e">
        <f>VLOOKUP(D588,商品标准转化表!$B:$H,7,FALSE)</f>
        <v>#N/A</v>
      </c>
      <c r="K588" s="57"/>
      <c r="L588" s="57"/>
      <c r="M588" s="62"/>
      <c r="N588" s="58"/>
      <c r="O588" s="58" t="e">
        <f>VLOOKUP(D588,商品标准转化表!$B:$H,6,FALSE)</f>
        <v>#N/A</v>
      </c>
      <c r="P588" s="58" t="e">
        <f>VLOOKUP(D588,商品标准转化表!$B:$H,5,FALSE)</f>
        <v>#N/A</v>
      </c>
    </row>
    <row r="589" customFormat="1" spans="1:16">
      <c r="A589" s="58"/>
      <c r="B589" s="58"/>
      <c r="C589" s="59"/>
      <c r="D589" s="58"/>
      <c r="E589" s="57"/>
      <c r="F589" s="58"/>
      <c r="G589" s="60"/>
      <c r="H589" s="60"/>
      <c r="I589" s="58"/>
      <c r="J589" s="61" t="e">
        <f>VLOOKUP(D589,商品标准转化表!$B:$H,7,FALSE)</f>
        <v>#N/A</v>
      </c>
      <c r="K589" s="57"/>
      <c r="L589" s="57"/>
      <c r="M589" s="62"/>
      <c r="N589" s="58"/>
      <c r="O589" s="58" t="e">
        <f>VLOOKUP(D589,商品标准转化表!$B:$H,6,FALSE)</f>
        <v>#N/A</v>
      </c>
      <c r="P589" s="58" t="e">
        <f>VLOOKUP(D589,商品标准转化表!$B:$H,5,FALSE)</f>
        <v>#N/A</v>
      </c>
    </row>
    <row r="590" customFormat="1" spans="1:16">
      <c r="A590" s="58"/>
      <c r="B590" s="58"/>
      <c r="C590" s="59"/>
      <c r="D590" s="58"/>
      <c r="E590" s="57"/>
      <c r="F590" s="58"/>
      <c r="G590" s="60"/>
      <c r="H590" s="60"/>
      <c r="I590" s="58"/>
      <c r="J590" s="61" t="e">
        <f>VLOOKUP(D590,商品标准转化表!$B:$H,7,FALSE)</f>
        <v>#N/A</v>
      </c>
      <c r="K590" s="57"/>
      <c r="L590" s="57"/>
      <c r="M590" s="62"/>
      <c r="N590" s="58"/>
      <c r="O590" s="58" t="e">
        <f>VLOOKUP(D590,商品标准转化表!$B:$H,6,FALSE)</f>
        <v>#N/A</v>
      </c>
      <c r="P590" s="58" t="e">
        <f>VLOOKUP(D590,商品标准转化表!$B:$H,5,FALSE)</f>
        <v>#N/A</v>
      </c>
    </row>
    <row r="591" customFormat="1" spans="1:16">
      <c r="A591" s="58"/>
      <c r="B591" s="58"/>
      <c r="C591" s="59"/>
      <c r="D591" s="58"/>
      <c r="E591" s="57"/>
      <c r="F591" s="58"/>
      <c r="G591" s="60"/>
      <c r="H591" s="60"/>
      <c r="I591" s="58"/>
      <c r="J591" s="61" t="e">
        <f>VLOOKUP(D591,商品标准转化表!$B:$H,7,FALSE)</f>
        <v>#N/A</v>
      </c>
      <c r="K591" s="57"/>
      <c r="L591" s="57"/>
      <c r="M591" s="62"/>
      <c r="N591" s="58"/>
      <c r="O591" s="58" t="e">
        <f>VLOOKUP(D591,商品标准转化表!$B:$H,6,FALSE)</f>
        <v>#N/A</v>
      </c>
      <c r="P591" s="58" t="e">
        <f>VLOOKUP(D591,商品标准转化表!$B:$H,5,FALSE)</f>
        <v>#N/A</v>
      </c>
    </row>
    <row r="592" customFormat="1" spans="1:16">
      <c r="A592" s="58"/>
      <c r="B592" s="58"/>
      <c r="C592" s="59"/>
      <c r="D592" s="58"/>
      <c r="E592" s="57"/>
      <c r="F592" s="58"/>
      <c r="G592" s="60"/>
      <c r="H592" s="60"/>
      <c r="I592" s="58"/>
      <c r="J592" s="61" t="e">
        <f>VLOOKUP(D592,商品标准转化表!$B:$H,7,FALSE)</f>
        <v>#N/A</v>
      </c>
      <c r="K592" s="57"/>
      <c r="L592" s="57"/>
      <c r="M592" s="62"/>
      <c r="N592" s="58"/>
      <c r="O592" s="58" t="e">
        <f>VLOOKUP(D592,商品标准转化表!$B:$H,6,FALSE)</f>
        <v>#N/A</v>
      </c>
      <c r="P592" s="58" t="e">
        <f>VLOOKUP(D592,商品标准转化表!$B:$H,5,FALSE)</f>
        <v>#N/A</v>
      </c>
    </row>
    <row r="593" customFormat="1" spans="1:16">
      <c r="A593" s="58"/>
      <c r="B593" s="58"/>
      <c r="C593" s="59"/>
      <c r="D593" s="58"/>
      <c r="E593" s="57"/>
      <c r="F593" s="58"/>
      <c r="G593" s="60"/>
      <c r="H593" s="60"/>
      <c r="I593" s="58"/>
      <c r="J593" s="61" t="e">
        <f>VLOOKUP(D593,商品标准转化表!$B:$H,7,FALSE)</f>
        <v>#N/A</v>
      </c>
      <c r="K593" s="57"/>
      <c r="L593" s="57"/>
      <c r="M593" s="62"/>
      <c r="N593" s="58"/>
      <c r="O593" s="58" t="e">
        <f>VLOOKUP(D593,商品标准转化表!$B:$H,6,FALSE)</f>
        <v>#N/A</v>
      </c>
      <c r="P593" s="58" t="e">
        <f>VLOOKUP(D593,商品标准转化表!$B:$H,5,FALSE)</f>
        <v>#N/A</v>
      </c>
    </row>
    <row r="594" customFormat="1" spans="1:16">
      <c r="A594" s="58"/>
      <c r="B594" s="58"/>
      <c r="C594" s="59"/>
      <c r="D594" s="58"/>
      <c r="E594" s="57"/>
      <c r="F594" s="58"/>
      <c r="G594" s="60"/>
      <c r="H594" s="60"/>
      <c r="I594" s="58"/>
      <c r="J594" s="61" t="e">
        <f>VLOOKUP(D594,商品标准转化表!$B:$H,7,FALSE)</f>
        <v>#N/A</v>
      </c>
      <c r="K594" s="57"/>
      <c r="L594" s="57"/>
      <c r="M594" s="62"/>
      <c r="N594" s="58"/>
      <c r="O594" s="58" t="e">
        <f>VLOOKUP(D594,商品标准转化表!$B:$H,6,FALSE)</f>
        <v>#N/A</v>
      </c>
      <c r="P594" s="58" t="e">
        <f>VLOOKUP(D594,商品标准转化表!$B:$H,5,FALSE)</f>
        <v>#N/A</v>
      </c>
    </row>
    <row r="595" customFormat="1" spans="1:16">
      <c r="A595" s="58"/>
      <c r="B595" s="58"/>
      <c r="C595" s="59"/>
      <c r="D595" s="58"/>
      <c r="E595" s="57"/>
      <c r="F595" s="58"/>
      <c r="G595" s="60"/>
      <c r="H595" s="60"/>
      <c r="I595" s="58"/>
      <c r="J595" s="61" t="e">
        <f>VLOOKUP(D595,商品标准转化表!$B:$H,7,FALSE)</f>
        <v>#N/A</v>
      </c>
      <c r="K595" s="57"/>
      <c r="L595" s="57"/>
      <c r="M595" s="62"/>
      <c r="N595" s="58"/>
      <c r="O595" s="58" t="e">
        <f>VLOOKUP(D595,商品标准转化表!$B:$H,6,FALSE)</f>
        <v>#N/A</v>
      </c>
      <c r="P595" s="58" t="e">
        <f>VLOOKUP(D595,商品标准转化表!$B:$H,5,FALSE)</f>
        <v>#N/A</v>
      </c>
    </row>
    <row r="596" customFormat="1" spans="1:16">
      <c r="A596" s="58"/>
      <c r="B596" s="58"/>
      <c r="C596" s="59"/>
      <c r="D596" s="58"/>
      <c r="E596" s="57"/>
      <c r="F596" s="58"/>
      <c r="G596" s="60"/>
      <c r="H596" s="60"/>
      <c r="I596" s="58"/>
      <c r="J596" s="61" t="e">
        <f>VLOOKUP(D596,商品标准转化表!$B:$H,7,FALSE)</f>
        <v>#N/A</v>
      </c>
      <c r="K596" s="57"/>
      <c r="L596" s="57"/>
      <c r="M596" s="62"/>
      <c r="N596" s="58"/>
      <c r="O596" s="58" t="e">
        <f>VLOOKUP(D596,商品标准转化表!$B:$H,6,FALSE)</f>
        <v>#N/A</v>
      </c>
      <c r="P596" s="58" t="e">
        <f>VLOOKUP(D596,商品标准转化表!$B:$H,5,FALSE)</f>
        <v>#N/A</v>
      </c>
    </row>
    <row r="597" customFormat="1" spans="1:16">
      <c r="A597" s="58"/>
      <c r="B597" s="58"/>
      <c r="C597" s="59"/>
      <c r="D597" s="58"/>
      <c r="E597" s="57"/>
      <c r="F597" s="58"/>
      <c r="G597" s="60"/>
      <c r="H597" s="60"/>
      <c r="I597" s="58"/>
      <c r="J597" s="61" t="e">
        <f>VLOOKUP(D597,商品标准转化表!$B:$H,7,FALSE)</f>
        <v>#N/A</v>
      </c>
      <c r="K597" s="57"/>
      <c r="L597" s="57"/>
      <c r="M597" s="62"/>
      <c r="N597" s="58"/>
      <c r="O597" s="58" t="e">
        <f>VLOOKUP(D597,商品标准转化表!$B:$H,6,FALSE)</f>
        <v>#N/A</v>
      </c>
      <c r="P597" s="58" t="e">
        <f>VLOOKUP(D597,商品标准转化表!$B:$H,5,FALSE)</f>
        <v>#N/A</v>
      </c>
    </row>
    <row r="598" customFormat="1" spans="1:16">
      <c r="A598" s="58"/>
      <c r="B598" s="58"/>
      <c r="C598" s="59"/>
      <c r="D598" s="58"/>
      <c r="E598" s="57"/>
      <c r="F598" s="58"/>
      <c r="G598" s="60"/>
      <c r="H598" s="60"/>
      <c r="I598" s="58"/>
      <c r="J598" s="61" t="e">
        <f>VLOOKUP(D598,商品标准转化表!$B:$H,7,FALSE)</f>
        <v>#N/A</v>
      </c>
      <c r="K598" s="57"/>
      <c r="L598" s="57"/>
      <c r="M598" s="62"/>
      <c r="N598" s="58"/>
      <c r="O598" s="58" t="e">
        <f>VLOOKUP(D598,商品标准转化表!$B:$H,6,FALSE)</f>
        <v>#N/A</v>
      </c>
      <c r="P598" s="58" t="e">
        <f>VLOOKUP(D598,商品标准转化表!$B:$H,5,FALSE)</f>
        <v>#N/A</v>
      </c>
    </row>
    <row r="599" customFormat="1" spans="1:16">
      <c r="A599" s="58"/>
      <c r="B599" s="58"/>
      <c r="C599" s="59"/>
      <c r="D599" s="58"/>
      <c r="E599" s="57"/>
      <c r="F599" s="58"/>
      <c r="G599" s="60"/>
      <c r="H599" s="60"/>
      <c r="I599" s="58"/>
      <c r="J599" s="61" t="e">
        <f>VLOOKUP(D599,商品标准转化表!$B:$H,7,FALSE)</f>
        <v>#N/A</v>
      </c>
      <c r="K599" s="57"/>
      <c r="L599" s="57"/>
      <c r="M599" s="62"/>
      <c r="N599" s="58"/>
      <c r="O599" s="58" t="e">
        <f>VLOOKUP(D599,商品标准转化表!$B:$H,6,FALSE)</f>
        <v>#N/A</v>
      </c>
      <c r="P599" s="58" t="e">
        <f>VLOOKUP(D599,商品标准转化表!$B:$H,5,FALSE)</f>
        <v>#N/A</v>
      </c>
    </row>
    <row r="600" customFormat="1" spans="1:16">
      <c r="A600" s="58"/>
      <c r="B600" s="58"/>
      <c r="C600" s="59"/>
      <c r="D600" s="58"/>
      <c r="E600" s="57"/>
      <c r="F600" s="58"/>
      <c r="G600" s="60"/>
      <c r="H600" s="60"/>
      <c r="I600" s="58"/>
      <c r="J600" s="61" t="e">
        <f>VLOOKUP(D600,商品标准转化表!$B:$H,7,FALSE)</f>
        <v>#N/A</v>
      </c>
      <c r="K600" s="57"/>
      <c r="L600" s="57"/>
      <c r="M600" s="62"/>
      <c r="N600" s="58"/>
      <c r="O600" s="58" t="e">
        <f>VLOOKUP(D600,商品标准转化表!$B:$H,6,FALSE)</f>
        <v>#N/A</v>
      </c>
      <c r="P600" s="58" t="e">
        <f>VLOOKUP(D600,商品标准转化表!$B:$H,5,FALSE)</f>
        <v>#N/A</v>
      </c>
    </row>
    <row r="601" customFormat="1" spans="1:16">
      <c r="A601" s="58"/>
      <c r="B601" s="58"/>
      <c r="C601" s="59"/>
      <c r="D601" s="58"/>
      <c r="E601" s="57"/>
      <c r="F601" s="58"/>
      <c r="G601" s="60"/>
      <c r="H601" s="60"/>
      <c r="I601" s="58"/>
      <c r="J601" s="61" t="e">
        <f>VLOOKUP(D601,商品标准转化表!$B:$H,7,FALSE)</f>
        <v>#N/A</v>
      </c>
      <c r="K601" s="57"/>
      <c r="L601" s="57"/>
      <c r="M601" s="62"/>
      <c r="N601" s="58"/>
      <c r="O601" s="58" t="e">
        <f>VLOOKUP(D601,商品标准转化表!$B:$H,6,FALSE)</f>
        <v>#N/A</v>
      </c>
      <c r="P601" s="58" t="e">
        <f>VLOOKUP(D601,商品标准转化表!$B:$H,5,FALSE)</f>
        <v>#N/A</v>
      </c>
    </row>
    <row r="602" customFormat="1" spans="1:16">
      <c r="A602" s="58"/>
      <c r="B602" s="58"/>
      <c r="C602" s="59"/>
      <c r="D602" s="58"/>
      <c r="E602" s="57"/>
      <c r="F602" s="58"/>
      <c r="G602" s="60"/>
      <c r="H602" s="60"/>
      <c r="I602" s="58"/>
      <c r="J602" s="61" t="e">
        <f>VLOOKUP(D602,商品标准转化表!$B:$H,7,FALSE)</f>
        <v>#N/A</v>
      </c>
      <c r="K602" s="57"/>
      <c r="L602" s="57"/>
      <c r="M602" s="62"/>
      <c r="N602" s="58"/>
      <c r="O602" s="58" t="e">
        <f>VLOOKUP(D602,商品标准转化表!$B:$H,6,FALSE)</f>
        <v>#N/A</v>
      </c>
      <c r="P602" s="58" t="e">
        <f>VLOOKUP(D602,商品标准转化表!$B:$H,5,FALSE)</f>
        <v>#N/A</v>
      </c>
    </row>
    <row r="603" customFormat="1" spans="1:16">
      <c r="A603" s="58"/>
      <c r="B603" s="58"/>
      <c r="C603" s="59"/>
      <c r="D603" s="58"/>
      <c r="E603" s="57"/>
      <c r="F603" s="58"/>
      <c r="G603" s="60"/>
      <c r="H603" s="60"/>
      <c r="I603" s="58"/>
      <c r="J603" s="61" t="e">
        <f>VLOOKUP(D603,商品标准转化表!$B:$H,7,FALSE)</f>
        <v>#N/A</v>
      </c>
      <c r="K603" s="57"/>
      <c r="L603" s="57"/>
      <c r="M603" s="62"/>
      <c r="N603" s="58"/>
      <c r="O603" s="58" t="e">
        <f>VLOOKUP(D603,商品标准转化表!$B:$H,6,FALSE)</f>
        <v>#N/A</v>
      </c>
      <c r="P603" s="58" t="e">
        <f>VLOOKUP(D603,商品标准转化表!$B:$H,5,FALSE)</f>
        <v>#N/A</v>
      </c>
    </row>
    <row r="604" customFormat="1" spans="1:16">
      <c r="A604" s="58"/>
      <c r="B604" s="58"/>
      <c r="C604" s="59"/>
      <c r="D604" s="58"/>
      <c r="E604" s="57"/>
      <c r="F604" s="58"/>
      <c r="G604" s="60"/>
      <c r="H604" s="60"/>
      <c r="I604" s="58"/>
      <c r="J604" s="61" t="e">
        <f>VLOOKUP(D604,商品标准转化表!$B:$H,7,FALSE)</f>
        <v>#N/A</v>
      </c>
      <c r="K604" s="57"/>
      <c r="L604" s="57"/>
      <c r="M604" s="62"/>
      <c r="N604" s="58"/>
      <c r="O604" s="58" t="e">
        <f>VLOOKUP(D604,商品标准转化表!$B:$H,6,FALSE)</f>
        <v>#N/A</v>
      </c>
      <c r="P604" s="58" t="e">
        <f>VLOOKUP(D604,商品标准转化表!$B:$H,5,FALSE)</f>
        <v>#N/A</v>
      </c>
    </row>
    <row r="605" customFormat="1" spans="1:16">
      <c r="A605" s="58"/>
      <c r="B605" s="58"/>
      <c r="C605" s="59"/>
      <c r="D605" s="58"/>
      <c r="E605" s="57"/>
      <c r="F605" s="58"/>
      <c r="G605" s="60"/>
      <c r="H605" s="60"/>
      <c r="I605" s="58"/>
      <c r="J605" s="61" t="e">
        <f>VLOOKUP(D605,商品标准转化表!$B:$H,7,FALSE)</f>
        <v>#N/A</v>
      </c>
      <c r="K605" s="57"/>
      <c r="L605" s="57"/>
      <c r="M605" s="62"/>
      <c r="N605" s="58"/>
      <c r="O605" s="58" t="e">
        <f>VLOOKUP(D605,商品标准转化表!$B:$H,6,FALSE)</f>
        <v>#N/A</v>
      </c>
      <c r="P605" s="58" t="e">
        <f>VLOOKUP(D605,商品标准转化表!$B:$H,5,FALSE)</f>
        <v>#N/A</v>
      </c>
    </row>
    <row r="606" customFormat="1" spans="1:16">
      <c r="A606" s="58"/>
      <c r="B606" s="58"/>
      <c r="C606" s="59"/>
      <c r="D606" s="58"/>
      <c r="E606" s="57"/>
      <c r="F606" s="58"/>
      <c r="G606" s="60"/>
      <c r="H606" s="60"/>
      <c r="I606" s="58"/>
      <c r="J606" s="61" t="e">
        <f>VLOOKUP(D606,商品标准转化表!$B:$H,7,FALSE)</f>
        <v>#N/A</v>
      </c>
      <c r="K606" s="57"/>
      <c r="L606" s="57"/>
      <c r="M606" s="62"/>
      <c r="N606" s="58"/>
      <c r="O606" s="58" t="e">
        <f>VLOOKUP(D606,商品标准转化表!$B:$H,6,FALSE)</f>
        <v>#N/A</v>
      </c>
      <c r="P606" s="58" t="e">
        <f>VLOOKUP(D606,商品标准转化表!$B:$H,5,FALSE)</f>
        <v>#N/A</v>
      </c>
    </row>
    <row r="607" customFormat="1" spans="1:16">
      <c r="A607" s="58"/>
      <c r="B607" s="58"/>
      <c r="C607" s="59"/>
      <c r="D607" s="58"/>
      <c r="E607" s="57"/>
      <c r="F607" s="58"/>
      <c r="G607" s="60"/>
      <c r="H607" s="60"/>
      <c r="I607" s="58"/>
      <c r="J607" s="61" t="e">
        <f>VLOOKUP(D607,商品标准转化表!$B:$H,7,FALSE)</f>
        <v>#N/A</v>
      </c>
      <c r="K607" s="57"/>
      <c r="L607" s="57"/>
      <c r="M607" s="62"/>
      <c r="N607" s="58"/>
      <c r="O607" s="58" t="e">
        <f>VLOOKUP(D607,商品标准转化表!$B:$H,6,FALSE)</f>
        <v>#N/A</v>
      </c>
      <c r="P607" s="58" t="e">
        <f>VLOOKUP(D607,商品标准转化表!$B:$H,5,FALSE)</f>
        <v>#N/A</v>
      </c>
    </row>
    <row r="608" customFormat="1" spans="1:16">
      <c r="A608" s="58"/>
      <c r="B608" s="58"/>
      <c r="C608" s="59"/>
      <c r="D608" s="58"/>
      <c r="E608" s="57"/>
      <c r="F608" s="58"/>
      <c r="G608" s="60"/>
      <c r="H608" s="60"/>
      <c r="I608" s="58"/>
      <c r="J608" s="61" t="e">
        <f>VLOOKUP(D608,商品标准转化表!$B:$H,7,FALSE)</f>
        <v>#N/A</v>
      </c>
      <c r="K608" s="57"/>
      <c r="L608" s="57"/>
      <c r="M608" s="62"/>
      <c r="N608" s="58"/>
      <c r="O608" s="58" t="e">
        <f>VLOOKUP(D608,商品标准转化表!$B:$H,6,FALSE)</f>
        <v>#N/A</v>
      </c>
      <c r="P608" s="58" t="e">
        <f>VLOOKUP(D608,商品标准转化表!$B:$H,5,FALSE)</f>
        <v>#N/A</v>
      </c>
    </row>
    <row r="609" customFormat="1" spans="1:16">
      <c r="A609" s="58"/>
      <c r="B609" s="58"/>
      <c r="C609" s="59"/>
      <c r="D609" s="58"/>
      <c r="E609" s="57"/>
      <c r="F609" s="58"/>
      <c r="G609" s="60"/>
      <c r="H609" s="60"/>
      <c r="I609" s="58"/>
      <c r="J609" s="61" t="e">
        <f>VLOOKUP(D609,商品标准转化表!$B:$H,7,FALSE)</f>
        <v>#N/A</v>
      </c>
      <c r="K609" s="57"/>
      <c r="L609" s="57"/>
      <c r="M609" s="62"/>
      <c r="N609" s="58"/>
      <c r="O609" s="58" t="e">
        <f>VLOOKUP(D609,商品标准转化表!$B:$H,6,FALSE)</f>
        <v>#N/A</v>
      </c>
      <c r="P609" s="58" t="e">
        <f>VLOOKUP(D609,商品标准转化表!$B:$H,5,FALSE)</f>
        <v>#N/A</v>
      </c>
    </row>
    <row r="610" customFormat="1" spans="1:16">
      <c r="A610" s="58"/>
      <c r="B610" s="58"/>
      <c r="C610" s="59"/>
      <c r="D610" s="58"/>
      <c r="E610" s="57"/>
      <c r="F610" s="58"/>
      <c r="G610" s="60"/>
      <c r="H610" s="60"/>
      <c r="I610" s="58"/>
      <c r="J610" s="61" t="e">
        <f>VLOOKUP(D610,商品标准转化表!$B:$H,7,FALSE)</f>
        <v>#N/A</v>
      </c>
      <c r="K610" s="57"/>
      <c r="L610" s="57"/>
      <c r="M610" s="62"/>
      <c r="N610" s="58"/>
      <c r="O610" s="58" t="e">
        <f>VLOOKUP(D610,商品标准转化表!$B:$H,6,FALSE)</f>
        <v>#N/A</v>
      </c>
      <c r="P610" s="58" t="e">
        <f>VLOOKUP(D610,商品标准转化表!$B:$H,5,FALSE)</f>
        <v>#N/A</v>
      </c>
    </row>
    <row r="611" customFormat="1" spans="1:16">
      <c r="A611" s="58"/>
      <c r="B611" s="58"/>
      <c r="C611" s="59"/>
      <c r="D611" s="58"/>
      <c r="E611" s="57"/>
      <c r="F611" s="58"/>
      <c r="G611" s="60"/>
      <c r="H611" s="60"/>
      <c r="I611" s="58"/>
      <c r="J611" s="61" t="e">
        <f>VLOOKUP(D611,商品标准转化表!$B:$H,7,FALSE)</f>
        <v>#N/A</v>
      </c>
      <c r="K611" s="57"/>
      <c r="L611" s="57"/>
      <c r="M611" s="62"/>
      <c r="N611" s="58"/>
      <c r="O611" s="58" t="e">
        <f>VLOOKUP(D611,商品标准转化表!$B:$H,6,FALSE)</f>
        <v>#N/A</v>
      </c>
      <c r="P611" s="58" t="e">
        <f>VLOOKUP(D611,商品标准转化表!$B:$H,5,FALSE)</f>
        <v>#N/A</v>
      </c>
    </row>
    <row r="612" customFormat="1" spans="1:16">
      <c r="A612" s="58"/>
      <c r="B612" s="58"/>
      <c r="C612" s="59"/>
      <c r="D612" s="58"/>
      <c r="E612" s="57"/>
      <c r="F612" s="58"/>
      <c r="G612" s="60"/>
      <c r="H612" s="60"/>
      <c r="I612" s="58"/>
      <c r="J612" s="61" t="e">
        <f>VLOOKUP(D612,商品标准转化表!$B:$H,7,FALSE)</f>
        <v>#N/A</v>
      </c>
      <c r="K612" s="57"/>
      <c r="L612" s="57"/>
      <c r="M612" s="62"/>
      <c r="N612" s="58"/>
      <c r="O612" s="58" t="e">
        <f>VLOOKUP(D612,商品标准转化表!$B:$H,6,FALSE)</f>
        <v>#N/A</v>
      </c>
      <c r="P612" s="58" t="e">
        <f>VLOOKUP(D612,商品标准转化表!$B:$H,5,FALSE)</f>
        <v>#N/A</v>
      </c>
    </row>
    <row r="613" customFormat="1" spans="1:16">
      <c r="A613" s="58"/>
      <c r="B613" s="58"/>
      <c r="C613" s="59"/>
      <c r="D613" s="58"/>
      <c r="E613" s="57"/>
      <c r="F613" s="58"/>
      <c r="G613" s="60"/>
      <c r="H613" s="60"/>
      <c r="I613" s="58"/>
      <c r="J613" s="61" t="e">
        <f>VLOOKUP(D613,商品标准转化表!$B:$H,7,FALSE)</f>
        <v>#N/A</v>
      </c>
      <c r="K613" s="57"/>
      <c r="L613" s="57"/>
      <c r="M613" s="62"/>
      <c r="N613" s="58"/>
      <c r="O613" s="58" t="e">
        <f>VLOOKUP(D613,商品标准转化表!$B:$H,6,FALSE)</f>
        <v>#N/A</v>
      </c>
      <c r="P613" s="58" t="e">
        <f>VLOOKUP(D613,商品标准转化表!$B:$H,5,FALSE)</f>
        <v>#N/A</v>
      </c>
    </row>
    <row r="614" customFormat="1" spans="1:16">
      <c r="A614" s="58"/>
      <c r="B614" s="58"/>
      <c r="C614" s="59"/>
      <c r="D614" s="58"/>
      <c r="E614" s="57"/>
      <c r="F614" s="58"/>
      <c r="G614" s="60"/>
      <c r="H614" s="60"/>
      <c r="I614" s="58"/>
      <c r="J614" s="61" t="e">
        <f>VLOOKUP(D614,商品标准转化表!$B:$H,7,FALSE)</f>
        <v>#N/A</v>
      </c>
      <c r="K614" s="57"/>
      <c r="L614" s="57"/>
      <c r="M614" s="62"/>
      <c r="N614" s="58"/>
      <c r="O614" s="58" t="e">
        <f>VLOOKUP(D614,商品标准转化表!$B:$H,6,FALSE)</f>
        <v>#N/A</v>
      </c>
      <c r="P614" s="58" t="e">
        <f>VLOOKUP(D614,商品标准转化表!$B:$H,5,FALSE)</f>
        <v>#N/A</v>
      </c>
    </row>
    <row r="615" customFormat="1" spans="1:16">
      <c r="A615" s="58"/>
      <c r="B615" s="58"/>
      <c r="C615" s="59"/>
      <c r="D615" s="58"/>
      <c r="E615" s="57"/>
      <c r="F615" s="58"/>
      <c r="G615" s="60"/>
      <c r="H615" s="60"/>
      <c r="I615" s="58"/>
      <c r="J615" s="61" t="e">
        <f>VLOOKUP(D615,商品标准转化表!$B:$H,7,FALSE)</f>
        <v>#N/A</v>
      </c>
      <c r="K615" s="57"/>
      <c r="L615" s="57"/>
      <c r="M615" s="62"/>
      <c r="N615" s="58"/>
      <c r="O615" s="58" t="e">
        <f>VLOOKUP(D615,商品标准转化表!$B:$H,6,FALSE)</f>
        <v>#N/A</v>
      </c>
      <c r="P615" s="58" t="e">
        <f>VLOOKUP(D615,商品标准转化表!$B:$H,5,FALSE)</f>
        <v>#N/A</v>
      </c>
    </row>
    <row r="616" customFormat="1" spans="1:16">
      <c r="A616" s="58"/>
      <c r="B616" s="58"/>
      <c r="C616" s="59"/>
      <c r="D616" s="58"/>
      <c r="E616" s="57"/>
      <c r="F616" s="58"/>
      <c r="G616" s="60"/>
      <c r="H616" s="60"/>
      <c r="I616" s="58"/>
      <c r="J616" s="61" t="e">
        <f>VLOOKUP(D616,商品标准转化表!$B:$H,7,FALSE)</f>
        <v>#N/A</v>
      </c>
      <c r="K616" s="57"/>
      <c r="L616" s="57"/>
      <c r="M616" s="62"/>
      <c r="N616" s="58"/>
      <c r="O616" s="58" t="e">
        <f>VLOOKUP(D616,商品标准转化表!$B:$H,6,FALSE)</f>
        <v>#N/A</v>
      </c>
      <c r="P616" s="58" t="e">
        <f>VLOOKUP(D616,商品标准转化表!$B:$H,5,FALSE)</f>
        <v>#N/A</v>
      </c>
    </row>
    <row r="617" customFormat="1" spans="1:16">
      <c r="A617" s="58"/>
      <c r="B617" s="58"/>
      <c r="C617" s="59"/>
      <c r="D617" s="58"/>
      <c r="E617" s="57"/>
      <c r="F617" s="58"/>
      <c r="G617" s="60"/>
      <c r="H617" s="60"/>
      <c r="I617" s="58"/>
      <c r="J617" s="61" t="e">
        <f>VLOOKUP(D617,商品标准转化表!$B:$H,7,FALSE)</f>
        <v>#N/A</v>
      </c>
      <c r="K617" s="57"/>
      <c r="L617" s="57"/>
      <c r="M617" s="62"/>
      <c r="N617" s="58"/>
      <c r="O617" s="58" t="e">
        <f>VLOOKUP(D617,商品标准转化表!$B:$H,6,FALSE)</f>
        <v>#N/A</v>
      </c>
      <c r="P617" s="58" t="e">
        <f>VLOOKUP(D617,商品标准转化表!$B:$H,5,FALSE)</f>
        <v>#N/A</v>
      </c>
    </row>
    <row r="618" customFormat="1" spans="1:16">
      <c r="A618" s="58"/>
      <c r="B618" s="58"/>
      <c r="C618" s="59"/>
      <c r="D618" s="58"/>
      <c r="E618" s="57"/>
      <c r="F618" s="58"/>
      <c r="G618" s="60"/>
      <c r="H618" s="60"/>
      <c r="I618" s="58"/>
      <c r="J618" s="61" t="e">
        <f>VLOOKUP(D618,商品标准转化表!$B:$H,7,FALSE)</f>
        <v>#N/A</v>
      </c>
      <c r="K618" s="57"/>
      <c r="L618" s="57"/>
      <c r="M618" s="62"/>
      <c r="N618" s="58"/>
      <c r="O618" s="58" t="e">
        <f>VLOOKUP(D618,商品标准转化表!$B:$H,6,FALSE)</f>
        <v>#N/A</v>
      </c>
      <c r="P618" s="58" t="e">
        <f>VLOOKUP(D618,商品标准转化表!$B:$H,5,FALSE)</f>
        <v>#N/A</v>
      </c>
    </row>
    <row r="619" customFormat="1" spans="1:16">
      <c r="A619" s="58"/>
      <c r="B619" s="58"/>
      <c r="C619" s="59"/>
      <c r="D619" s="58"/>
      <c r="E619" s="57"/>
      <c r="F619" s="58"/>
      <c r="G619" s="60"/>
      <c r="H619" s="60"/>
      <c r="I619" s="58"/>
      <c r="J619" s="61" t="e">
        <f>VLOOKUP(D619,商品标准转化表!$B:$H,7,FALSE)</f>
        <v>#N/A</v>
      </c>
      <c r="K619" s="57"/>
      <c r="L619" s="57"/>
      <c r="M619" s="62"/>
      <c r="N619" s="58"/>
      <c r="O619" s="58" t="e">
        <f>VLOOKUP(D619,商品标准转化表!$B:$H,6,FALSE)</f>
        <v>#N/A</v>
      </c>
      <c r="P619" s="58" t="e">
        <f>VLOOKUP(D619,商品标准转化表!$B:$H,5,FALSE)</f>
        <v>#N/A</v>
      </c>
    </row>
    <row r="620" customFormat="1" spans="1:16">
      <c r="A620" s="58"/>
      <c r="B620" s="58"/>
      <c r="C620" s="59"/>
      <c r="D620" s="58"/>
      <c r="E620" s="57"/>
      <c r="F620" s="58"/>
      <c r="G620" s="60"/>
      <c r="H620" s="60"/>
      <c r="I620" s="58"/>
      <c r="J620" s="61" t="e">
        <f>VLOOKUP(D620,商品标准转化表!$B:$H,7,FALSE)</f>
        <v>#N/A</v>
      </c>
      <c r="K620" s="57"/>
      <c r="L620" s="57"/>
      <c r="M620" s="62"/>
      <c r="N620" s="58"/>
      <c r="O620" s="58" t="e">
        <f>VLOOKUP(D620,商品标准转化表!$B:$H,6,FALSE)</f>
        <v>#N/A</v>
      </c>
      <c r="P620" s="58" t="e">
        <f>VLOOKUP(D620,商品标准转化表!$B:$H,5,FALSE)</f>
        <v>#N/A</v>
      </c>
    </row>
    <row r="621" customFormat="1" spans="1:16">
      <c r="A621" s="58"/>
      <c r="B621" s="58"/>
      <c r="C621" s="59"/>
      <c r="D621" s="58"/>
      <c r="E621" s="57"/>
      <c r="F621" s="58"/>
      <c r="G621" s="60"/>
      <c r="H621" s="60"/>
      <c r="I621" s="58"/>
      <c r="J621" s="61" t="e">
        <f>VLOOKUP(D621,商品标准转化表!$B:$H,7,FALSE)</f>
        <v>#N/A</v>
      </c>
      <c r="K621" s="57"/>
      <c r="L621" s="57"/>
      <c r="M621" s="62"/>
      <c r="N621" s="58"/>
      <c r="O621" s="58" t="e">
        <f>VLOOKUP(D621,商品标准转化表!$B:$H,6,FALSE)</f>
        <v>#N/A</v>
      </c>
      <c r="P621" s="58" t="e">
        <f>VLOOKUP(D621,商品标准转化表!$B:$H,5,FALSE)</f>
        <v>#N/A</v>
      </c>
    </row>
    <row r="622" customFormat="1" spans="1:16">
      <c r="A622" s="58"/>
      <c r="B622" s="58"/>
      <c r="C622" s="59"/>
      <c r="D622" s="58"/>
      <c r="E622" s="57"/>
      <c r="F622" s="58"/>
      <c r="G622" s="60"/>
      <c r="H622" s="60"/>
      <c r="I622" s="58"/>
      <c r="J622" s="61" t="e">
        <f>VLOOKUP(D622,商品标准转化表!$B:$H,7,FALSE)</f>
        <v>#N/A</v>
      </c>
      <c r="K622" s="57"/>
      <c r="L622" s="57"/>
      <c r="M622" s="62"/>
      <c r="N622" s="58"/>
      <c r="O622" s="58" t="e">
        <f>VLOOKUP(D622,商品标准转化表!$B:$H,6,FALSE)</f>
        <v>#N/A</v>
      </c>
      <c r="P622" s="58" t="e">
        <f>VLOOKUP(D622,商品标准转化表!$B:$H,5,FALSE)</f>
        <v>#N/A</v>
      </c>
    </row>
    <row r="623" customFormat="1" spans="1:16">
      <c r="A623" s="58"/>
      <c r="B623" s="58"/>
      <c r="C623" s="59"/>
      <c r="D623" s="58"/>
      <c r="E623" s="57"/>
      <c r="F623" s="58"/>
      <c r="G623" s="60"/>
      <c r="H623" s="60"/>
      <c r="I623" s="58"/>
      <c r="J623" s="61" t="e">
        <f>VLOOKUP(D623,商品标准转化表!$B:$H,7,FALSE)</f>
        <v>#N/A</v>
      </c>
      <c r="K623" s="57"/>
      <c r="L623" s="57"/>
      <c r="M623" s="62"/>
      <c r="N623" s="58"/>
      <c r="O623" s="58" t="e">
        <f>VLOOKUP(D623,商品标准转化表!$B:$H,6,FALSE)</f>
        <v>#N/A</v>
      </c>
      <c r="P623" s="58" t="e">
        <f>VLOOKUP(D623,商品标准转化表!$B:$H,5,FALSE)</f>
        <v>#N/A</v>
      </c>
    </row>
    <row r="624" customFormat="1" spans="1:16">
      <c r="A624" s="58"/>
      <c r="B624" s="58"/>
      <c r="C624" s="59"/>
      <c r="D624" s="58"/>
      <c r="E624" s="57"/>
      <c r="F624" s="58"/>
      <c r="G624" s="60"/>
      <c r="H624" s="60"/>
      <c r="I624" s="58"/>
      <c r="J624" s="61" t="e">
        <f>VLOOKUP(D624,商品标准转化表!$B:$H,7,FALSE)</f>
        <v>#N/A</v>
      </c>
      <c r="K624" s="57"/>
      <c r="L624" s="57"/>
      <c r="M624" s="62"/>
      <c r="N624" s="58"/>
      <c r="O624" s="58" t="e">
        <f>VLOOKUP(D624,商品标准转化表!$B:$H,6,FALSE)</f>
        <v>#N/A</v>
      </c>
      <c r="P624" s="58" t="e">
        <f>VLOOKUP(D624,商品标准转化表!$B:$H,5,FALSE)</f>
        <v>#N/A</v>
      </c>
    </row>
    <row r="625" customFormat="1" spans="1:16">
      <c r="A625" s="58"/>
      <c r="B625" s="58"/>
      <c r="C625" s="59"/>
      <c r="D625" s="58"/>
      <c r="E625" s="57"/>
      <c r="F625" s="58"/>
      <c r="G625" s="60"/>
      <c r="H625" s="60"/>
      <c r="I625" s="58"/>
      <c r="J625" s="61" t="e">
        <f>VLOOKUP(D625,商品标准转化表!$B:$H,7,FALSE)</f>
        <v>#N/A</v>
      </c>
      <c r="K625" s="57"/>
      <c r="L625" s="57"/>
      <c r="M625" s="62"/>
      <c r="N625" s="58"/>
      <c r="O625" s="58" t="e">
        <f>VLOOKUP(D625,商品标准转化表!$B:$H,6,FALSE)</f>
        <v>#N/A</v>
      </c>
      <c r="P625" s="58" t="e">
        <f>VLOOKUP(D625,商品标准转化表!$B:$H,5,FALSE)</f>
        <v>#N/A</v>
      </c>
    </row>
    <row r="626" customFormat="1" spans="1:16">
      <c r="A626" s="58"/>
      <c r="B626" s="58"/>
      <c r="C626" s="59"/>
      <c r="D626" s="58"/>
      <c r="E626" s="57"/>
      <c r="F626" s="58"/>
      <c r="G626" s="60"/>
      <c r="H626" s="60"/>
      <c r="I626" s="58"/>
      <c r="J626" s="61" t="e">
        <f>VLOOKUP(D626,商品标准转化表!$B:$H,7,FALSE)</f>
        <v>#N/A</v>
      </c>
      <c r="K626" s="57"/>
      <c r="L626" s="57"/>
      <c r="M626" s="62"/>
      <c r="N626" s="58"/>
      <c r="O626" s="58" t="e">
        <f>VLOOKUP(D626,商品标准转化表!$B:$H,6,FALSE)</f>
        <v>#N/A</v>
      </c>
      <c r="P626" s="58" t="e">
        <f>VLOOKUP(D626,商品标准转化表!$B:$H,5,FALSE)</f>
        <v>#N/A</v>
      </c>
    </row>
    <row r="627" customFormat="1" spans="1:16">
      <c r="A627" s="58"/>
      <c r="B627" s="58"/>
      <c r="C627" s="59"/>
      <c r="D627" s="58"/>
      <c r="E627" s="57"/>
      <c r="F627" s="58"/>
      <c r="G627" s="60"/>
      <c r="H627" s="60"/>
      <c r="I627" s="58"/>
      <c r="J627" s="61" t="e">
        <f>VLOOKUP(D627,商品标准转化表!$B:$H,7,FALSE)</f>
        <v>#N/A</v>
      </c>
      <c r="K627" s="57"/>
      <c r="L627" s="57"/>
      <c r="M627" s="62"/>
      <c r="N627" s="58"/>
      <c r="O627" s="58" t="e">
        <f>VLOOKUP(D627,商品标准转化表!$B:$H,6,FALSE)</f>
        <v>#N/A</v>
      </c>
      <c r="P627" s="58" t="e">
        <f>VLOOKUP(D627,商品标准转化表!$B:$H,5,FALSE)</f>
        <v>#N/A</v>
      </c>
    </row>
    <row r="628" customFormat="1" spans="1:16">
      <c r="A628" s="58"/>
      <c r="B628" s="58"/>
      <c r="C628" s="59"/>
      <c r="D628" s="58"/>
      <c r="E628" s="57"/>
      <c r="F628" s="58"/>
      <c r="G628" s="60"/>
      <c r="H628" s="60"/>
      <c r="I628" s="58"/>
      <c r="J628" s="61" t="e">
        <f>VLOOKUP(D628,商品标准转化表!$B:$H,7,FALSE)</f>
        <v>#N/A</v>
      </c>
      <c r="K628" s="57"/>
      <c r="L628" s="57"/>
      <c r="M628" s="62"/>
      <c r="N628" s="58"/>
      <c r="O628" s="58" t="e">
        <f>VLOOKUP(D628,商品标准转化表!$B:$H,6,FALSE)</f>
        <v>#N/A</v>
      </c>
      <c r="P628" s="58" t="e">
        <f>VLOOKUP(D628,商品标准转化表!$B:$H,5,FALSE)</f>
        <v>#N/A</v>
      </c>
    </row>
    <row r="629" customFormat="1" spans="1:16">
      <c r="A629" s="58"/>
      <c r="B629" s="58"/>
      <c r="C629" s="59"/>
      <c r="D629" s="58"/>
      <c r="E629" s="57"/>
      <c r="F629" s="58"/>
      <c r="G629" s="60"/>
      <c r="H629" s="60"/>
      <c r="I629" s="58"/>
      <c r="J629" s="61" t="e">
        <f>VLOOKUP(D629,商品标准转化表!$B:$H,7,FALSE)</f>
        <v>#N/A</v>
      </c>
      <c r="K629" s="57"/>
      <c r="L629" s="57"/>
      <c r="M629" s="62"/>
      <c r="N629" s="58"/>
      <c r="O629" s="58" t="e">
        <f>VLOOKUP(D629,商品标准转化表!$B:$H,6,FALSE)</f>
        <v>#N/A</v>
      </c>
      <c r="P629" s="58" t="e">
        <f>VLOOKUP(D629,商品标准转化表!$B:$H,5,FALSE)</f>
        <v>#N/A</v>
      </c>
    </row>
    <row r="630" customFormat="1" spans="1:16">
      <c r="A630" s="58"/>
      <c r="B630" s="58"/>
      <c r="C630" s="59"/>
      <c r="D630" s="58"/>
      <c r="E630" s="57"/>
      <c r="F630" s="58"/>
      <c r="G630" s="60"/>
      <c r="H630" s="60"/>
      <c r="I630" s="58"/>
      <c r="J630" s="61" t="e">
        <f>VLOOKUP(D630,商品标准转化表!$B:$H,7,FALSE)</f>
        <v>#N/A</v>
      </c>
      <c r="K630" s="57"/>
      <c r="L630" s="57"/>
      <c r="M630" s="62"/>
      <c r="N630" s="58"/>
      <c r="O630" s="58" t="e">
        <f>VLOOKUP(D630,商品标准转化表!$B:$H,6,FALSE)</f>
        <v>#N/A</v>
      </c>
      <c r="P630" s="58" t="e">
        <f>VLOOKUP(D630,商品标准转化表!$B:$H,5,FALSE)</f>
        <v>#N/A</v>
      </c>
    </row>
    <row r="631" customFormat="1" spans="1:16">
      <c r="A631" s="58"/>
      <c r="B631" s="58"/>
      <c r="C631" s="59"/>
      <c r="D631" s="58"/>
      <c r="E631" s="57"/>
      <c r="F631" s="58"/>
      <c r="G631" s="60"/>
      <c r="H631" s="60"/>
      <c r="I631" s="58"/>
      <c r="J631" s="61" t="e">
        <f>VLOOKUP(D631,商品标准转化表!$B:$H,7,FALSE)</f>
        <v>#N/A</v>
      </c>
      <c r="K631" s="57"/>
      <c r="L631" s="57"/>
      <c r="M631" s="62"/>
      <c r="N631" s="58"/>
      <c r="O631" s="58" t="e">
        <f>VLOOKUP(D631,商品标准转化表!$B:$H,6,FALSE)</f>
        <v>#N/A</v>
      </c>
      <c r="P631" s="58" t="e">
        <f>VLOOKUP(D631,商品标准转化表!$B:$H,5,FALSE)</f>
        <v>#N/A</v>
      </c>
    </row>
    <row r="632" customFormat="1" spans="1:16">
      <c r="A632" s="58"/>
      <c r="B632" s="58"/>
      <c r="C632" s="59"/>
      <c r="D632" s="58"/>
      <c r="E632" s="57"/>
      <c r="F632" s="58"/>
      <c r="G632" s="60"/>
      <c r="H632" s="60"/>
      <c r="I632" s="58"/>
      <c r="J632" s="61" t="e">
        <f>VLOOKUP(D632,商品标准转化表!$B:$H,7,FALSE)</f>
        <v>#N/A</v>
      </c>
      <c r="K632" s="57"/>
      <c r="L632" s="57"/>
      <c r="M632" s="62"/>
      <c r="N632" s="58"/>
      <c r="O632" s="58" t="e">
        <f>VLOOKUP(D632,商品标准转化表!$B:$H,6,FALSE)</f>
        <v>#N/A</v>
      </c>
      <c r="P632" s="58" t="e">
        <f>VLOOKUP(D632,商品标准转化表!$B:$H,5,FALSE)</f>
        <v>#N/A</v>
      </c>
    </row>
    <row r="633" customFormat="1" spans="1:16">
      <c r="A633" s="58"/>
      <c r="B633" s="58"/>
      <c r="C633" s="59"/>
      <c r="D633" s="58"/>
      <c r="E633" s="57"/>
      <c r="F633" s="58"/>
      <c r="G633" s="60"/>
      <c r="H633" s="60"/>
      <c r="I633" s="58"/>
      <c r="J633" s="61" t="e">
        <f>VLOOKUP(D633,商品标准转化表!$B:$H,7,FALSE)</f>
        <v>#N/A</v>
      </c>
      <c r="K633" s="57"/>
      <c r="L633" s="57"/>
      <c r="M633" s="62"/>
      <c r="N633" s="58"/>
      <c r="O633" s="58" t="e">
        <f>VLOOKUP(D633,商品标准转化表!$B:$H,6,FALSE)</f>
        <v>#N/A</v>
      </c>
      <c r="P633" s="58" t="e">
        <f>VLOOKUP(D633,商品标准转化表!$B:$H,5,FALSE)</f>
        <v>#N/A</v>
      </c>
    </row>
    <row r="634" customFormat="1" spans="1:16">
      <c r="A634" s="58"/>
      <c r="B634" s="58"/>
      <c r="C634" s="59"/>
      <c r="D634" s="58"/>
      <c r="E634" s="57"/>
      <c r="F634" s="58"/>
      <c r="G634" s="60"/>
      <c r="H634" s="60"/>
      <c r="I634" s="58"/>
      <c r="J634" s="61" t="e">
        <f>VLOOKUP(D634,商品标准转化表!$B:$H,7,FALSE)</f>
        <v>#N/A</v>
      </c>
      <c r="K634" s="57"/>
      <c r="L634" s="57"/>
      <c r="M634" s="62"/>
      <c r="N634" s="58"/>
      <c r="O634" s="58" t="e">
        <f>VLOOKUP(D634,商品标准转化表!$B:$H,6,FALSE)</f>
        <v>#N/A</v>
      </c>
      <c r="P634" s="58" t="e">
        <f>VLOOKUP(D634,商品标准转化表!$B:$H,5,FALSE)</f>
        <v>#N/A</v>
      </c>
    </row>
    <row r="635" customFormat="1" spans="1:16">
      <c r="A635" s="58"/>
      <c r="B635" s="58"/>
      <c r="C635" s="59"/>
      <c r="D635" s="58"/>
      <c r="E635" s="57"/>
      <c r="F635" s="58"/>
      <c r="G635" s="60"/>
      <c r="H635" s="60"/>
      <c r="I635" s="58"/>
      <c r="J635" s="61" t="e">
        <f>VLOOKUP(D635,商品标准转化表!$B:$H,7,FALSE)</f>
        <v>#N/A</v>
      </c>
      <c r="K635" s="57"/>
      <c r="L635" s="57"/>
      <c r="M635" s="62"/>
      <c r="N635" s="58"/>
      <c r="O635" s="58" t="e">
        <f>VLOOKUP(D635,商品标准转化表!$B:$H,6,FALSE)</f>
        <v>#N/A</v>
      </c>
      <c r="P635" s="58" t="e">
        <f>VLOOKUP(D635,商品标准转化表!$B:$H,5,FALSE)</f>
        <v>#N/A</v>
      </c>
    </row>
    <row r="636" customFormat="1" spans="1:16">
      <c r="A636" s="58"/>
      <c r="B636" s="58"/>
      <c r="C636" s="59"/>
      <c r="D636" s="58"/>
      <c r="E636" s="57"/>
      <c r="F636" s="58"/>
      <c r="G636" s="60"/>
      <c r="H636" s="60"/>
      <c r="I636" s="58"/>
      <c r="J636" s="61" t="e">
        <f>VLOOKUP(D636,商品标准转化表!$B:$H,7,FALSE)</f>
        <v>#N/A</v>
      </c>
      <c r="K636" s="57"/>
      <c r="L636" s="57"/>
      <c r="M636" s="62"/>
      <c r="N636" s="58"/>
      <c r="O636" s="58" t="e">
        <f>VLOOKUP(D636,商品标准转化表!$B:$H,6,FALSE)</f>
        <v>#N/A</v>
      </c>
      <c r="P636" s="58" t="e">
        <f>VLOOKUP(D636,商品标准转化表!$B:$H,5,FALSE)</f>
        <v>#N/A</v>
      </c>
    </row>
    <row r="637" customFormat="1" spans="1:16">
      <c r="A637" s="58"/>
      <c r="B637" s="58"/>
      <c r="C637" s="59"/>
      <c r="D637" s="58"/>
      <c r="E637" s="57"/>
      <c r="F637" s="58"/>
      <c r="G637" s="60"/>
      <c r="H637" s="60"/>
      <c r="I637" s="58"/>
      <c r="J637" s="61" t="e">
        <f>VLOOKUP(D637,商品标准转化表!$B:$H,7,FALSE)</f>
        <v>#N/A</v>
      </c>
      <c r="K637" s="57"/>
      <c r="L637" s="57"/>
      <c r="M637" s="62"/>
      <c r="N637" s="58"/>
      <c r="O637" s="58" t="e">
        <f>VLOOKUP(D637,商品标准转化表!$B:$H,6,FALSE)</f>
        <v>#N/A</v>
      </c>
      <c r="P637" s="58" t="e">
        <f>VLOOKUP(D637,商品标准转化表!$B:$H,5,FALSE)</f>
        <v>#N/A</v>
      </c>
    </row>
    <row r="638" customFormat="1" spans="1:16">
      <c r="A638" s="58"/>
      <c r="B638" s="58"/>
      <c r="C638" s="59"/>
      <c r="D638" s="58"/>
      <c r="E638" s="57"/>
      <c r="F638" s="58"/>
      <c r="G638" s="60"/>
      <c r="H638" s="60"/>
      <c r="I638" s="58"/>
      <c r="J638" s="61" t="e">
        <f>VLOOKUP(D638,商品标准转化表!$B:$H,7,FALSE)</f>
        <v>#N/A</v>
      </c>
      <c r="K638" s="57"/>
      <c r="L638" s="57"/>
      <c r="M638" s="62"/>
      <c r="N638" s="58"/>
      <c r="O638" s="58" t="e">
        <f>VLOOKUP(D638,商品标准转化表!$B:$H,6,FALSE)</f>
        <v>#N/A</v>
      </c>
      <c r="P638" s="58" t="e">
        <f>VLOOKUP(D638,商品标准转化表!$B:$H,5,FALSE)</f>
        <v>#N/A</v>
      </c>
    </row>
    <row r="639" customFormat="1" spans="1:16">
      <c r="A639" s="58"/>
      <c r="B639" s="58"/>
      <c r="C639" s="59"/>
      <c r="D639" s="58"/>
      <c r="E639" s="57"/>
      <c r="F639" s="58"/>
      <c r="G639" s="60"/>
      <c r="H639" s="60"/>
      <c r="I639" s="58"/>
      <c r="J639" s="61" t="e">
        <f>VLOOKUP(D639,商品标准转化表!$B:$H,7,FALSE)</f>
        <v>#N/A</v>
      </c>
      <c r="K639" s="57"/>
      <c r="L639" s="57"/>
      <c r="M639" s="62"/>
      <c r="N639" s="58"/>
      <c r="O639" s="58" t="e">
        <f>VLOOKUP(D639,商品标准转化表!$B:$H,6,FALSE)</f>
        <v>#N/A</v>
      </c>
      <c r="P639" s="58" t="e">
        <f>VLOOKUP(D639,商品标准转化表!$B:$H,5,FALSE)</f>
        <v>#N/A</v>
      </c>
    </row>
    <row r="640" customFormat="1" spans="1:16">
      <c r="A640" s="58"/>
      <c r="B640" s="58"/>
      <c r="C640" s="59"/>
      <c r="D640" s="58"/>
      <c r="E640" s="57"/>
      <c r="F640" s="58"/>
      <c r="G640" s="60"/>
      <c r="H640" s="60"/>
      <c r="I640" s="58"/>
      <c r="J640" s="61" t="e">
        <f>VLOOKUP(D640,商品标准转化表!$B:$H,7,FALSE)</f>
        <v>#N/A</v>
      </c>
      <c r="K640" s="57"/>
      <c r="L640" s="57"/>
      <c r="M640" s="62"/>
      <c r="N640" s="58"/>
      <c r="O640" s="58" t="e">
        <f>VLOOKUP(D640,商品标准转化表!$B:$H,6,FALSE)</f>
        <v>#N/A</v>
      </c>
      <c r="P640" s="58" t="e">
        <f>VLOOKUP(D640,商品标准转化表!$B:$H,5,FALSE)</f>
        <v>#N/A</v>
      </c>
    </row>
    <row r="641" customFormat="1" spans="1:16">
      <c r="A641" s="58"/>
      <c r="B641" s="58"/>
      <c r="C641" s="59"/>
      <c r="D641" s="58"/>
      <c r="E641" s="57"/>
      <c r="F641" s="58"/>
      <c r="G641" s="60"/>
      <c r="H641" s="60"/>
      <c r="I641" s="58"/>
      <c r="J641" s="61" t="e">
        <f>VLOOKUP(D641,商品标准转化表!$B:$H,7,FALSE)</f>
        <v>#N/A</v>
      </c>
      <c r="K641" s="57"/>
      <c r="L641" s="57"/>
      <c r="M641" s="62"/>
      <c r="N641" s="58"/>
      <c r="O641" s="58" t="e">
        <f>VLOOKUP(D641,商品标准转化表!$B:$H,6,FALSE)</f>
        <v>#N/A</v>
      </c>
      <c r="P641" s="58" t="e">
        <f>VLOOKUP(D641,商品标准转化表!$B:$H,5,FALSE)</f>
        <v>#N/A</v>
      </c>
    </row>
    <row r="642" customFormat="1" spans="1:16">
      <c r="A642" s="58"/>
      <c r="B642" s="58"/>
      <c r="C642" s="59"/>
      <c r="D642" s="58"/>
      <c r="E642" s="57"/>
      <c r="F642" s="58"/>
      <c r="G642" s="60"/>
      <c r="H642" s="60"/>
      <c r="I642" s="58"/>
      <c r="J642" s="61" t="e">
        <f>VLOOKUP(D642,商品标准转化表!$B:$H,7,FALSE)</f>
        <v>#N/A</v>
      </c>
      <c r="K642" s="57"/>
      <c r="L642" s="57"/>
      <c r="M642" s="62"/>
      <c r="N642" s="58"/>
      <c r="O642" s="58" t="e">
        <f>VLOOKUP(D642,商品标准转化表!$B:$H,6,FALSE)</f>
        <v>#N/A</v>
      </c>
      <c r="P642" s="58" t="e">
        <f>VLOOKUP(D642,商品标准转化表!$B:$H,5,FALSE)</f>
        <v>#N/A</v>
      </c>
    </row>
    <row r="643" customFormat="1" spans="1:16">
      <c r="A643" s="58"/>
      <c r="B643" s="58"/>
      <c r="C643" s="59"/>
      <c r="D643" s="58"/>
      <c r="E643" s="57"/>
      <c r="F643" s="58"/>
      <c r="G643" s="60"/>
      <c r="H643" s="60"/>
      <c r="I643" s="58"/>
      <c r="J643" s="61" t="e">
        <f>VLOOKUP(D643,商品标准转化表!$B:$H,7,FALSE)</f>
        <v>#N/A</v>
      </c>
      <c r="K643" s="57"/>
      <c r="L643" s="57"/>
      <c r="M643" s="62"/>
      <c r="N643" s="58"/>
      <c r="O643" s="58" t="e">
        <f>VLOOKUP(D643,商品标准转化表!$B:$H,6,FALSE)</f>
        <v>#N/A</v>
      </c>
      <c r="P643" s="58" t="e">
        <f>VLOOKUP(D643,商品标准转化表!$B:$H,5,FALSE)</f>
        <v>#N/A</v>
      </c>
    </row>
    <row r="644" customFormat="1" spans="1:16">
      <c r="A644" s="58"/>
      <c r="B644" s="58"/>
      <c r="C644" s="59"/>
      <c r="D644" s="58"/>
      <c r="E644" s="57"/>
      <c r="F644" s="58"/>
      <c r="G644" s="60"/>
      <c r="H644" s="60"/>
      <c r="I644" s="58"/>
      <c r="J644" s="61" t="e">
        <f>VLOOKUP(D644,商品标准转化表!$B:$H,7,FALSE)</f>
        <v>#N/A</v>
      </c>
      <c r="K644" s="57"/>
      <c r="L644" s="57"/>
      <c r="M644" s="62"/>
      <c r="N644" s="58"/>
      <c r="O644" s="58" t="e">
        <f>VLOOKUP(D644,商品标准转化表!$B:$H,6,FALSE)</f>
        <v>#N/A</v>
      </c>
      <c r="P644" s="58" t="e">
        <f>VLOOKUP(D644,商品标准转化表!$B:$H,5,FALSE)</f>
        <v>#N/A</v>
      </c>
    </row>
    <row r="645" customFormat="1" spans="1:16">
      <c r="A645" s="58"/>
      <c r="B645" s="58"/>
      <c r="C645" s="59"/>
      <c r="D645" s="58"/>
      <c r="E645" s="57"/>
      <c r="F645" s="58"/>
      <c r="G645" s="60"/>
      <c r="H645" s="60"/>
      <c r="I645" s="58"/>
      <c r="J645" s="61" t="e">
        <f>VLOOKUP(D645,商品标准转化表!$B:$H,7,FALSE)</f>
        <v>#N/A</v>
      </c>
      <c r="K645" s="57"/>
      <c r="L645" s="57"/>
      <c r="M645" s="62"/>
      <c r="N645" s="58"/>
      <c r="O645" s="58" t="e">
        <f>VLOOKUP(D645,商品标准转化表!$B:$H,6,FALSE)</f>
        <v>#N/A</v>
      </c>
      <c r="P645" s="58" t="e">
        <f>VLOOKUP(D645,商品标准转化表!$B:$H,5,FALSE)</f>
        <v>#N/A</v>
      </c>
    </row>
    <row r="646" customFormat="1" spans="1:16">
      <c r="A646" s="58"/>
      <c r="B646" s="58"/>
      <c r="C646" s="59"/>
      <c r="D646" s="58"/>
      <c r="E646" s="57"/>
      <c r="F646" s="58"/>
      <c r="G646" s="60"/>
      <c r="H646" s="60"/>
      <c r="I646" s="58"/>
      <c r="J646" s="61" t="e">
        <f>VLOOKUP(D646,商品标准转化表!$B:$H,7,FALSE)</f>
        <v>#N/A</v>
      </c>
      <c r="K646" s="57"/>
      <c r="L646" s="57"/>
      <c r="M646" s="62"/>
      <c r="N646" s="58"/>
      <c r="O646" s="58" t="e">
        <f>VLOOKUP(D646,商品标准转化表!$B:$H,6,FALSE)</f>
        <v>#N/A</v>
      </c>
      <c r="P646" s="58" t="e">
        <f>VLOOKUP(D646,商品标准转化表!$B:$H,5,FALSE)</f>
        <v>#N/A</v>
      </c>
    </row>
    <row r="647" customFormat="1" spans="1:16">
      <c r="A647" s="58"/>
      <c r="B647" s="58"/>
      <c r="C647" s="59"/>
      <c r="D647" s="58"/>
      <c r="E647" s="57"/>
      <c r="F647" s="58"/>
      <c r="G647" s="60"/>
      <c r="H647" s="60"/>
      <c r="I647" s="58"/>
      <c r="J647" s="61" t="e">
        <f>VLOOKUP(D647,商品标准转化表!$B:$H,7,FALSE)</f>
        <v>#N/A</v>
      </c>
      <c r="K647" s="57"/>
      <c r="L647" s="57"/>
      <c r="M647" s="62"/>
      <c r="N647" s="58"/>
      <c r="O647" s="58" t="e">
        <f>VLOOKUP(D647,商品标准转化表!$B:$H,6,FALSE)</f>
        <v>#N/A</v>
      </c>
      <c r="P647" s="58" t="e">
        <f>VLOOKUP(D647,商品标准转化表!$B:$H,5,FALSE)</f>
        <v>#N/A</v>
      </c>
    </row>
    <row r="648" customFormat="1" spans="1:16">
      <c r="A648" s="58"/>
      <c r="B648" s="58"/>
      <c r="C648" s="59"/>
      <c r="D648" s="58"/>
      <c r="E648" s="57"/>
      <c r="F648" s="58"/>
      <c r="G648" s="60"/>
      <c r="H648" s="60"/>
      <c r="I648" s="58"/>
      <c r="J648" s="61" t="e">
        <f>VLOOKUP(D648,商品标准转化表!$B:$H,7,FALSE)</f>
        <v>#N/A</v>
      </c>
      <c r="K648" s="57"/>
      <c r="L648" s="57"/>
      <c r="M648" s="62"/>
      <c r="N648" s="58"/>
      <c r="O648" s="58" t="e">
        <f>VLOOKUP(D648,商品标准转化表!$B:$H,6,FALSE)</f>
        <v>#N/A</v>
      </c>
      <c r="P648" s="58" t="e">
        <f>VLOOKUP(D648,商品标准转化表!$B:$H,5,FALSE)</f>
        <v>#N/A</v>
      </c>
    </row>
    <row r="649" customFormat="1" spans="1:16">
      <c r="A649" s="58"/>
      <c r="B649" s="58"/>
      <c r="C649" s="59"/>
      <c r="D649" s="58"/>
      <c r="E649" s="57"/>
      <c r="F649" s="58"/>
      <c r="G649" s="60"/>
      <c r="H649" s="60"/>
      <c r="I649" s="58"/>
      <c r="J649" s="61" t="e">
        <f>VLOOKUP(D649,商品标准转化表!$B:$H,7,FALSE)</f>
        <v>#N/A</v>
      </c>
      <c r="K649" s="57"/>
      <c r="L649" s="57"/>
      <c r="M649" s="62"/>
      <c r="N649" s="58"/>
      <c r="O649" s="58" t="e">
        <f>VLOOKUP(D649,商品标准转化表!$B:$H,6,FALSE)</f>
        <v>#N/A</v>
      </c>
      <c r="P649" s="58" t="e">
        <f>VLOOKUP(D649,商品标准转化表!$B:$H,5,FALSE)</f>
        <v>#N/A</v>
      </c>
    </row>
    <row r="650" customFormat="1" spans="1:16">
      <c r="A650" s="58"/>
      <c r="B650" s="58"/>
      <c r="C650" s="59"/>
      <c r="D650" s="58"/>
      <c r="E650" s="57"/>
      <c r="F650" s="58"/>
      <c r="G650" s="60"/>
      <c r="H650" s="60"/>
      <c r="I650" s="58"/>
      <c r="J650" s="61" t="e">
        <f>VLOOKUP(D650,商品标准转化表!$B:$H,7,FALSE)</f>
        <v>#N/A</v>
      </c>
      <c r="K650" s="57"/>
      <c r="L650" s="57"/>
      <c r="M650" s="62"/>
      <c r="N650" s="58"/>
      <c r="O650" s="58" t="e">
        <f>VLOOKUP(D650,商品标准转化表!$B:$H,6,FALSE)</f>
        <v>#N/A</v>
      </c>
      <c r="P650" s="58" t="e">
        <f>VLOOKUP(D650,商品标准转化表!$B:$H,5,FALSE)</f>
        <v>#N/A</v>
      </c>
    </row>
    <row r="651" customFormat="1" spans="1:16">
      <c r="A651" s="58"/>
      <c r="B651" s="58"/>
      <c r="C651" s="59"/>
      <c r="D651" s="58"/>
      <c r="E651" s="57"/>
      <c r="F651" s="58"/>
      <c r="G651" s="60"/>
      <c r="H651" s="60"/>
      <c r="I651" s="58"/>
      <c r="J651" s="61" t="e">
        <f>VLOOKUP(D651,商品标准转化表!$B:$H,7,FALSE)</f>
        <v>#N/A</v>
      </c>
      <c r="K651" s="57"/>
      <c r="L651" s="57"/>
      <c r="M651" s="62"/>
      <c r="N651" s="58"/>
      <c r="O651" s="58" t="e">
        <f>VLOOKUP(D651,商品标准转化表!$B:$H,6,FALSE)</f>
        <v>#N/A</v>
      </c>
      <c r="P651" s="58" t="e">
        <f>VLOOKUP(D651,商品标准转化表!$B:$H,5,FALSE)</f>
        <v>#N/A</v>
      </c>
    </row>
    <row r="652" customFormat="1" spans="1:16">
      <c r="A652" s="58"/>
      <c r="B652" s="58"/>
      <c r="C652" s="59"/>
      <c r="D652" s="58"/>
      <c r="E652" s="57"/>
      <c r="F652" s="58"/>
      <c r="G652" s="60"/>
      <c r="H652" s="60"/>
      <c r="I652" s="58"/>
      <c r="J652" s="61" t="e">
        <f>VLOOKUP(D652,商品标准转化表!$B:$H,7,FALSE)</f>
        <v>#N/A</v>
      </c>
      <c r="K652" s="57"/>
      <c r="L652" s="57"/>
      <c r="M652" s="62"/>
      <c r="N652" s="58"/>
      <c r="O652" s="58" t="e">
        <f>VLOOKUP(D652,商品标准转化表!$B:$H,6,FALSE)</f>
        <v>#N/A</v>
      </c>
      <c r="P652" s="58" t="e">
        <f>VLOOKUP(D652,商品标准转化表!$B:$H,5,FALSE)</f>
        <v>#N/A</v>
      </c>
    </row>
    <row r="653" customFormat="1" spans="1:16">
      <c r="A653" s="58"/>
      <c r="B653" s="58"/>
      <c r="C653" s="59"/>
      <c r="D653" s="58"/>
      <c r="E653" s="57"/>
      <c r="F653" s="58"/>
      <c r="G653" s="60"/>
      <c r="H653" s="60"/>
      <c r="I653" s="58"/>
      <c r="J653" s="61" t="e">
        <f>VLOOKUP(D653,商品标准转化表!$B:$H,7,FALSE)</f>
        <v>#N/A</v>
      </c>
      <c r="K653" s="57"/>
      <c r="L653" s="57"/>
      <c r="M653" s="62"/>
      <c r="N653" s="58"/>
      <c r="O653" s="58" t="e">
        <f>VLOOKUP(D653,商品标准转化表!$B:$H,6,FALSE)</f>
        <v>#N/A</v>
      </c>
      <c r="P653" s="58" t="e">
        <f>VLOOKUP(D653,商品标准转化表!$B:$H,5,FALSE)</f>
        <v>#N/A</v>
      </c>
    </row>
    <row r="654" customFormat="1" spans="1:16">
      <c r="A654" s="58"/>
      <c r="B654" s="58"/>
      <c r="C654" s="59"/>
      <c r="D654" s="58"/>
      <c r="E654" s="57"/>
      <c r="F654" s="58"/>
      <c r="G654" s="60"/>
      <c r="H654" s="60"/>
      <c r="I654" s="58"/>
      <c r="J654" s="61" t="e">
        <f>VLOOKUP(D654,商品标准转化表!$B:$H,7,FALSE)</f>
        <v>#N/A</v>
      </c>
      <c r="K654" s="57"/>
      <c r="L654" s="57"/>
      <c r="M654" s="62"/>
      <c r="N654" s="58"/>
      <c r="O654" s="58" t="e">
        <f>VLOOKUP(D654,商品标准转化表!$B:$H,6,FALSE)</f>
        <v>#N/A</v>
      </c>
      <c r="P654" s="58" t="e">
        <f>VLOOKUP(D654,商品标准转化表!$B:$H,5,FALSE)</f>
        <v>#N/A</v>
      </c>
    </row>
    <row r="655" customFormat="1" spans="1:16">
      <c r="A655" s="58"/>
      <c r="B655" s="58"/>
      <c r="C655" s="59"/>
      <c r="D655" s="58"/>
      <c r="E655" s="57"/>
      <c r="F655" s="58"/>
      <c r="G655" s="60"/>
      <c r="H655" s="60"/>
      <c r="I655" s="58"/>
      <c r="J655" s="61" t="e">
        <f>VLOOKUP(D655,商品标准转化表!$B:$H,7,FALSE)</f>
        <v>#N/A</v>
      </c>
      <c r="K655" s="57"/>
      <c r="L655" s="57"/>
      <c r="M655" s="62"/>
      <c r="N655" s="58"/>
      <c r="O655" s="58" t="e">
        <f>VLOOKUP(D655,商品标准转化表!$B:$H,6,FALSE)</f>
        <v>#N/A</v>
      </c>
      <c r="P655" s="58" t="e">
        <f>VLOOKUP(D655,商品标准转化表!$B:$H,5,FALSE)</f>
        <v>#N/A</v>
      </c>
    </row>
    <row r="656" customFormat="1" spans="1:16">
      <c r="A656" s="58"/>
      <c r="B656" s="58"/>
      <c r="C656" s="59"/>
      <c r="D656" s="58"/>
      <c r="E656" s="57"/>
      <c r="F656" s="58"/>
      <c r="G656" s="60"/>
      <c r="H656" s="60"/>
      <c r="I656" s="58"/>
      <c r="J656" s="61" t="e">
        <f>VLOOKUP(D656,商品标准转化表!$B:$H,7,FALSE)</f>
        <v>#N/A</v>
      </c>
      <c r="K656" s="57"/>
      <c r="L656" s="57"/>
      <c r="M656" s="62"/>
      <c r="N656" s="58"/>
      <c r="O656" s="58" t="e">
        <f>VLOOKUP(D656,商品标准转化表!$B:$H,6,FALSE)</f>
        <v>#N/A</v>
      </c>
      <c r="P656" s="58" t="e">
        <f>VLOOKUP(D656,商品标准转化表!$B:$H,5,FALSE)</f>
        <v>#N/A</v>
      </c>
    </row>
    <row r="657" customFormat="1" spans="1:16">
      <c r="A657" s="58"/>
      <c r="B657" s="58"/>
      <c r="C657" s="59"/>
      <c r="D657" s="58"/>
      <c r="E657" s="57"/>
      <c r="F657" s="58"/>
      <c r="G657" s="60"/>
      <c r="H657" s="60"/>
      <c r="I657" s="58"/>
      <c r="J657" s="61" t="e">
        <f>VLOOKUP(D657,商品标准转化表!$B:$H,7,FALSE)</f>
        <v>#N/A</v>
      </c>
      <c r="K657" s="57"/>
      <c r="L657" s="57"/>
      <c r="M657" s="62"/>
      <c r="N657" s="58"/>
      <c r="O657" s="58" t="e">
        <f>VLOOKUP(D657,商品标准转化表!$B:$H,6,FALSE)</f>
        <v>#N/A</v>
      </c>
      <c r="P657" s="58" t="e">
        <f>VLOOKUP(D657,商品标准转化表!$B:$H,5,FALSE)</f>
        <v>#N/A</v>
      </c>
    </row>
    <row r="658" customFormat="1" spans="1:16">
      <c r="A658" s="58"/>
      <c r="B658" s="58"/>
      <c r="C658" s="59"/>
      <c r="D658" s="58"/>
      <c r="E658" s="57"/>
      <c r="F658" s="58"/>
      <c r="G658" s="60"/>
      <c r="H658" s="60"/>
      <c r="I658" s="58"/>
      <c r="J658" s="61" t="e">
        <f>VLOOKUP(D658,商品标准转化表!$B:$H,7,FALSE)</f>
        <v>#N/A</v>
      </c>
      <c r="K658" s="57"/>
      <c r="L658" s="57"/>
      <c r="M658" s="62"/>
      <c r="N658" s="58"/>
      <c r="O658" s="58" t="e">
        <f>VLOOKUP(D658,商品标准转化表!$B:$H,6,FALSE)</f>
        <v>#N/A</v>
      </c>
      <c r="P658" s="58" t="e">
        <f>VLOOKUP(D658,商品标准转化表!$B:$H,5,FALSE)</f>
        <v>#N/A</v>
      </c>
    </row>
    <row r="659" customFormat="1" spans="1:16">
      <c r="A659" s="58"/>
      <c r="B659" s="58"/>
      <c r="C659" s="59"/>
      <c r="D659" s="58"/>
      <c r="E659" s="57"/>
      <c r="F659" s="58"/>
      <c r="G659" s="60"/>
      <c r="H659" s="60"/>
      <c r="I659" s="58"/>
      <c r="J659" s="61" t="e">
        <f>VLOOKUP(D659,商品标准转化表!$B:$H,7,FALSE)</f>
        <v>#N/A</v>
      </c>
      <c r="K659" s="57"/>
      <c r="L659" s="57"/>
      <c r="M659" s="62"/>
      <c r="N659" s="58"/>
      <c r="O659" s="58" t="e">
        <f>VLOOKUP(D659,商品标准转化表!$B:$H,6,FALSE)</f>
        <v>#N/A</v>
      </c>
      <c r="P659" s="58" t="e">
        <f>VLOOKUP(D659,商品标准转化表!$B:$H,5,FALSE)</f>
        <v>#N/A</v>
      </c>
    </row>
    <row r="660" customFormat="1" spans="1:16">
      <c r="A660" s="58"/>
      <c r="B660" s="58"/>
      <c r="C660" s="59"/>
      <c r="D660" s="58"/>
      <c r="E660" s="57"/>
      <c r="F660" s="58"/>
      <c r="G660" s="60"/>
      <c r="H660" s="60"/>
      <c r="I660" s="58"/>
      <c r="J660" s="61" t="e">
        <f>VLOOKUP(D660,商品标准转化表!$B:$H,7,FALSE)</f>
        <v>#N/A</v>
      </c>
      <c r="K660" s="57"/>
      <c r="L660" s="57"/>
      <c r="M660" s="62"/>
      <c r="N660" s="58"/>
      <c r="O660" s="58" t="e">
        <f>VLOOKUP(D660,商品标准转化表!$B:$H,6,FALSE)</f>
        <v>#N/A</v>
      </c>
      <c r="P660" s="58" t="e">
        <f>VLOOKUP(D660,商品标准转化表!$B:$H,5,FALSE)</f>
        <v>#N/A</v>
      </c>
    </row>
    <row r="661" customFormat="1" spans="1:16">
      <c r="A661" s="58"/>
      <c r="B661" s="58"/>
      <c r="C661" s="59"/>
      <c r="D661" s="58"/>
      <c r="E661" s="57"/>
      <c r="F661" s="58"/>
      <c r="G661" s="60"/>
      <c r="H661" s="60"/>
      <c r="I661" s="58"/>
      <c r="J661" s="61" t="e">
        <f>VLOOKUP(D661,商品标准转化表!$B:$H,7,FALSE)</f>
        <v>#N/A</v>
      </c>
      <c r="K661" s="57"/>
      <c r="L661" s="57"/>
      <c r="M661" s="62"/>
      <c r="N661" s="58"/>
      <c r="O661" s="58" t="e">
        <f>VLOOKUP(D661,商品标准转化表!$B:$H,6,FALSE)</f>
        <v>#N/A</v>
      </c>
      <c r="P661" s="58" t="e">
        <f>VLOOKUP(D661,商品标准转化表!$B:$H,5,FALSE)</f>
        <v>#N/A</v>
      </c>
    </row>
    <row r="662" customFormat="1" spans="1:16">
      <c r="A662" s="58"/>
      <c r="B662" s="58"/>
      <c r="C662" s="59"/>
      <c r="D662" s="58"/>
      <c r="E662" s="57"/>
      <c r="F662" s="58"/>
      <c r="G662" s="60"/>
      <c r="H662" s="60"/>
      <c r="I662" s="58"/>
      <c r="J662" s="61" t="e">
        <f>VLOOKUP(D662,商品标准转化表!$B:$H,7,FALSE)</f>
        <v>#N/A</v>
      </c>
      <c r="K662" s="57"/>
      <c r="L662" s="57"/>
      <c r="M662" s="62"/>
      <c r="N662" s="58"/>
      <c r="O662" s="58" t="e">
        <f>VLOOKUP(D662,商品标准转化表!$B:$H,6,FALSE)</f>
        <v>#N/A</v>
      </c>
      <c r="P662" s="58" t="e">
        <f>VLOOKUP(D662,商品标准转化表!$B:$H,5,FALSE)</f>
        <v>#N/A</v>
      </c>
    </row>
    <row r="663" customFormat="1" spans="1:16">
      <c r="A663" s="58"/>
      <c r="B663" s="58"/>
      <c r="C663" s="59"/>
      <c r="D663" s="58"/>
      <c r="E663" s="57"/>
      <c r="F663" s="58"/>
      <c r="G663" s="60"/>
      <c r="H663" s="60"/>
      <c r="I663" s="58"/>
      <c r="J663" s="61" t="e">
        <f>VLOOKUP(D663,商品标准转化表!$B:$H,7,FALSE)</f>
        <v>#N/A</v>
      </c>
      <c r="K663" s="57"/>
      <c r="L663" s="57"/>
      <c r="M663" s="62"/>
      <c r="N663" s="58"/>
      <c r="O663" s="58" t="e">
        <f>VLOOKUP(D663,商品标准转化表!$B:$H,6,FALSE)</f>
        <v>#N/A</v>
      </c>
      <c r="P663" s="58" t="e">
        <f>VLOOKUP(D663,商品标准转化表!$B:$H,5,FALSE)</f>
        <v>#N/A</v>
      </c>
    </row>
    <row r="664" customFormat="1" spans="1:16">
      <c r="A664" s="58"/>
      <c r="B664" s="58"/>
      <c r="C664" s="59"/>
      <c r="D664" s="58"/>
      <c r="E664" s="57"/>
      <c r="F664" s="58"/>
      <c r="G664" s="60"/>
      <c r="H664" s="60"/>
      <c r="I664" s="58"/>
      <c r="J664" s="61" t="e">
        <f>VLOOKUP(D664,商品标准转化表!$B:$H,7,FALSE)</f>
        <v>#N/A</v>
      </c>
      <c r="K664" s="57"/>
      <c r="L664" s="57"/>
      <c r="M664" s="62"/>
      <c r="N664" s="58"/>
      <c r="O664" s="58" t="e">
        <f>VLOOKUP(D664,商品标准转化表!$B:$H,6,FALSE)</f>
        <v>#N/A</v>
      </c>
      <c r="P664" s="58" t="e">
        <f>VLOOKUP(D664,商品标准转化表!$B:$H,5,FALSE)</f>
        <v>#N/A</v>
      </c>
    </row>
    <row r="665" customFormat="1" spans="1:16">
      <c r="A665" s="58"/>
      <c r="B665" s="58"/>
      <c r="C665" s="59"/>
      <c r="D665" s="58"/>
      <c r="E665" s="57"/>
      <c r="F665" s="58"/>
      <c r="G665" s="60"/>
      <c r="H665" s="60"/>
      <c r="I665" s="58"/>
      <c r="J665" s="61" t="e">
        <f>VLOOKUP(D665,商品标准转化表!$B:$H,7,FALSE)</f>
        <v>#N/A</v>
      </c>
      <c r="K665" s="57"/>
      <c r="L665" s="57"/>
      <c r="M665" s="62"/>
      <c r="N665" s="58"/>
      <c r="O665" s="58" t="e">
        <f>VLOOKUP(D665,商品标准转化表!$B:$H,6,FALSE)</f>
        <v>#N/A</v>
      </c>
      <c r="P665" s="58" t="e">
        <f>VLOOKUP(D665,商品标准转化表!$B:$H,5,FALSE)</f>
        <v>#N/A</v>
      </c>
    </row>
    <row r="666" customFormat="1" spans="1:16">
      <c r="A666" s="58"/>
      <c r="B666" s="58"/>
      <c r="C666" s="59"/>
      <c r="D666" s="58"/>
      <c r="E666" s="57"/>
      <c r="F666" s="58"/>
      <c r="G666" s="60"/>
      <c r="H666" s="60"/>
      <c r="I666" s="58"/>
      <c r="J666" s="61" t="e">
        <f>VLOOKUP(D666,商品标准转化表!$B:$H,7,FALSE)</f>
        <v>#N/A</v>
      </c>
      <c r="K666" s="57"/>
      <c r="L666" s="57"/>
      <c r="M666" s="62"/>
      <c r="N666" s="58"/>
      <c r="O666" s="58" t="e">
        <f>VLOOKUP(D666,商品标准转化表!$B:$H,6,FALSE)</f>
        <v>#N/A</v>
      </c>
      <c r="P666" s="58" t="e">
        <f>VLOOKUP(D666,商品标准转化表!$B:$H,5,FALSE)</f>
        <v>#N/A</v>
      </c>
    </row>
    <row r="667" customFormat="1" spans="1:16">
      <c r="A667" s="58"/>
      <c r="B667" s="58"/>
      <c r="C667" s="59"/>
      <c r="D667" s="58"/>
      <c r="E667" s="57"/>
      <c r="F667" s="58"/>
      <c r="G667" s="60"/>
      <c r="H667" s="60"/>
      <c r="I667" s="58"/>
      <c r="J667" s="61" t="e">
        <f>VLOOKUP(D667,商品标准转化表!$B:$H,7,FALSE)</f>
        <v>#N/A</v>
      </c>
      <c r="K667" s="57"/>
      <c r="L667" s="57"/>
      <c r="M667" s="62"/>
      <c r="N667" s="58"/>
      <c r="O667" s="58" t="e">
        <f>VLOOKUP(D667,商品标准转化表!$B:$H,6,FALSE)</f>
        <v>#N/A</v>
      </c>
      <c r="P667" s="58" t="e">
        <f>VLOOKUP(D667,商品标准转化表!$B:$H,5,FALSE)</f>
        <v>#N/A</v>
      </c>
    </row>
    <row r="668" customFormat="1" spans="1:16">
      <c r="A668" s="58"/>
      <c r="B668" s="58"/>
      <c r="C668" s="59"/>
      <c r="D668" s="58"/>
      <c r="E668" s="57"/>
      <c r="F668" s="58"/>
      <c r="G668" s="60"/>
      <c r="H668" s="60"/>
      <c r="I668" s="58"/>
      <c r="J668" s="61" t="e">
        <f>VLOOKUP(D668,商品标准转化表!$B:$H,7,FALSE)</f>
        <v>#N/A</v>
      </c>
      <c r="K668" s="57"/>
      <c r="L668" s="57"/>
      <c r="M668" s="62"/>
      <c r="N668" s="58"/>
      <c r="O668" s="58" t="e">
        <f>VLOOKUP(D668,商品标准转化表!$B:$H,6,FALSE)</f>
        <v>#N/A</v>
      </c>
      <c r="P668" s="58" t="e">
        <f>VLOOKUP(D668,商品标准转化表!$B:$H,5,FALSE)</f>
        <v>#N/A</v>
      </c>
    </row>
    <row r="669" customFormat="1" spans="1:16">
      <c r="A669" s="58"/>
      <c r="B669" s="58"/>
      <c r="C669" s="59"/>
      <c r="D669" s="58"/>
      <c r="E669" s="57"/>
      <c r="F669" s="58"/>
      <c r="G669" s="60"/>
      <c r="H669" s="60"/>
      <c r="I669" s="58"/>
      <c r="J669" s="61" t="e">
        <f>VLOOKUP(D669,商品标准转化表!$B:$H,7,FALSE)</f>
        <v>#N/A</v>
      </c>
      <c r="K669" s="57"/>
      <c r="L669" s="57"/>
      <c r="M669" s="62"/>
      <c r="N669" s="58"/>
      <c r="O669" s="58" t="e">
        <f>VLOOKUP(D669,商品标准转化表!$B:$H,6,FALSE)</f>
        <v>#N/A</v>
      </c>
      <c r="P669" s="58" t="e">
        <f>VLOOKUP(D669,商品标准转化表!$B:$H,5,FALSE)</f>
        <v>#N/A</v>
      </c>
    </row>
    <row r="670" customFormat="1" spans="1:16">
      <c r="A670" s="58"/>
      <c r="B670" s="58"/>
      <c r="C670" s="59"/>
      <c r="D670" s="58"/>
      <c r="E670" s="57"/>
      <c r="F670" s="58"/>
      <c r="G670" s="60"/>
      <c r="H670" s="60"/>
      <c r="I670" s="58"/>
      <c r="J670" s="61" t="e">
        <f>VLOOKUP(D670,商品标准转化表!$B:$H,7,FALSE)</f>
        <v>#N/A</v>
      </c>
      <c r="K670" s="57"/>
      <c r="L670" s="57"/>
      <c r="M670" s="62"/>
      <c r="N670" s="58"/>
      <c r="O670" s="58" t="e">
        <f>VLOOKUP(D670,商品标准转化表!$B:$H,6,FALSE)</f>
        <v>#N/A</v>
      </c>
      <c r="P670" s="58" t="e">
        <f>VLOOKUP(D670,商品标准转化表!$B:$H,5,FALSE)</f>
        <v>#N/A</v>
      </c>
    </row>
    <row r="671" customFormat="1" spans="1:16">
      <c r="A671" s="58"/>
      <c r="B671" s="58"/>
      <c r="C671" s="59"/>
      <c r="D671" s="58"/>
      <c r="E671" s="57"/>
      <c r="F671" s="58"/>
      <c r="G671" s="60"/>
      <c r="H671" s="60"/>
      <c r="I671" s="58"/>
      <c r="J671" s="61" t="e">
        <f>VLOOKUP(D671,商品标准转化表!$B:$H,7,FALSE)</f>
        <v>#N/A</v>
      </c>
      <c r="K671" s="57"/>
      <c r="L671" s="57"/>
      <c r="M671" s="62"/>
      <c r="N671" s="58"/>
      <c r="O671" s="58" t="e">
        <f>VLOOKUP(D671,商品标准转化表!$B:$H,6,FALSE)</f>
        <v>#N/A</v>
      </c>
      <c r="P671" s="58" t="e">
        <f>VLOOKUP(D671,商品标准转化表!$B:$H,5,FALSE)</f>
        <v>#N/A</v>
      </c>
    </row>
    <row r="672" customFormat="1" spans="1:16">
      <c r="A672" s="58"/>
      <c r="B672" s="58"/>
      <c r="C672" s="59"/>
      <c r="D672" s="58"/>
      <c r="E672" s="57"/>
      <c r="F672" s="58"/>
      <c r="G672" s="60"/>
      <c r="H672" s="60"/>
      <c r="I672" s="58"/>
      <c r="J672" s="61" t="e">
        <f>VLOOKUP(D672,商品标准转化表!$B:$H,7,FALSE)</f>
        <v>#N/A</v>
      </c>
      <c r="K672" s="57"/>
      <c r="L672" s="57"/>
      <c r="M672" s="62"/>
      <c r="N672" s="58"/>
      <c r="O672" s="58" t="e">
        <f>VLOOKUP(D672,商品标准转化表!$B:$H,6,FALSE)</f>
        <v>#N/A</v>
      </c>
      <c r="P672" s="58" t="e">
        <f>VLOOKUP(D672,商品标准转化表!$B:$H,5,FALSE)</f>
        <v>#N/A</v>
      </c>
    </row>
    <row r="673" customFormat="1" spans="1:16">
      <c r="A673" s="58"/>
      <c r="B673" s="58"/>
      <c r="C673" s="59"/>
      <c r="D673" s="58"/>
      <c r="E673" s="57"/>
      <c r="F673" s="58"/>
      <c r="G673" s="60"/>
      <c r="H673" s="60"/>
      <c r="I673" s="58"/>
      <c r="J673" s="61" t="e">
        <f>VLOOKUP(D673,商品标准转化表!$B:$H,7,FALSE)</f>
        <v>#N/A</v>
      </c>
      <c r="K673" s="57"/>
      <c r="L673" s="57"/>
      <c r="M673" s="62"/>
      <c r="N673" s="58"/>
      <c r="O673" s="58" t="e">
        <f>VLOOKUP(D673,商品标准转化表!$B:$H,6,FALSE)</f>
        <v>#N/A</v>
      </c>
      <c r="P673" s="58" t="e">
        <f>VLOOKUP(D673,商品标准转化表!$B:$H,5,FALSE)</f>
        <v>#N/A</v>
      </c>
    </row>
    <row r="674" customFormat="1" spans="1:16">
      <c r="A674" s="58"/>
      <c r="B674" s="58"/>
      <c r="C674" s="59"/>
      <c r="D674" s="58"/>
      <c r="E674" s="57"/>
      <c r="F674" s="58"/>
      <c r="G674" s="60"/>
      <c r="H674" s="60"/>
      <c r="I674" s="58"/>
      <c r="J674" s="61" t="e">
        <f>VLOOKUP(D674,商品标准转化表!$B:$H,7,FALSE)</f>
        <v>#N/A</v>
      </c>
      <c r="K674" s="57"/>
      <c r="L674" s="57"/>
      <c r="M674" s="62"/>
      <c r="N674" s="58"/>
      <c r="O674" s="58" t="e">
        <f>VLOOKUP(D674,商品标准转化表!$B:$H,6,FALSE)</f>
        <v>#N/A</v>
      </c>
      <c r="P674" s="58" t="e">
        <f>VLOOKUP(D674,商品标准转化表!$B:$H,5,FALSE)</f>
        <v>#N/A</v>
      </c>
    </row>
    <row r="675" customFormat="1" spans="1:16">
      <c r="A675" s="58"/>
      <c r="B675" s="58"/>
      <c r="C675" s="59"/>
      <c r="D675" s="58"/>
      <c r="E675" s="57"/>
      <c r="F675" s="58"/>
      <c r="G675" s="60"/>
      <c r="H675" s="60"/>
      <c r="I675" s="58"/>
      <c r="J675" s="61" t="e">
        <f>VLOOKUP(D675,商品标准转化表!$B:$H,7,FALSE)</f>
        <v>#N/A</v>
      </c>
      <c r="K675" s="57"/>
      <c r="L675" s="57"/>
      <c r="M675" s="62"/>
      <c r="N675" s="58"/>
      <c r="O675" s="58" t="e">
        <f>VLOOKUP(D675,商品标准转化表!$B:$H,6,FALSE)</f>
        <v>#N/A</v>
      </c>
      <c r="P675" s="58" t="e">
        <f>VLOOKUP(D675,商品标准转化表!$B:$H,5,FALSE)</f>
        <v>#N/A</v>
      </c>
    </row>
    <row r="676" customFormat="1" spans="1:16">
      <c r="A676" s="58"/>
      <c r="B676" s="58"/>
      <c r="C676" s="59"/>
      <c r="D676" s="58"/>
      <c r="E676" s="57"/>
      <c r="F676" s="58"/>
      <c r="G676" s="60"/>
      <c r="H676" s="60"/>
      <c r="I676" s="58"/>
      <c r="J676" s="61" t="e">
        <f>VLOOKUP(D676,商品标准转化表!$B:$H,7,FALSE)</f>
        <v>#N/A</v>
      </c>
      <c r="K676" s="57"/>
      <c r="L676" s="57"/>
      <c r="M676" s="62"/>
      <c r="N676" s="58"/>
      <c r="O676" s="58" t="e">
        <f>VLOOKUP(D676,商品标准转化表!$B:$H,6,FALSE)</f>
        <v>#N/A</v>
      </c>
      <c r="P676" s="58" t="e">
        <f>VLOOKUP(D676,商品标准转化表!$B:$H,5,FALSE)</f>
        <v>#N/A</v>
      </c>
    </row>
    <row r="677" customFormat="1" spans="1:16">
      <c r="A677" s="58"/>
      <c r="B677" s="58"/>
      <c r="C677" s="59"/>
      <c r="D677" s="58"/>
      <c r="E677" s="57"/>
      <c r="F677" s="58"/>
      <c r="G677" s="60"/>
      <c r="H677" s="60"/>
      <c r="I677" s="58"/>
      <c r="J677" s="61" t="e">
        <f>VLOOKUP(D677,商品标准转化表!$B:$H,7,FALSE)</f>
        <v>#N/A</v>
      </c>
      <c r="K677" s="57"/>
      <c r="L677" s="57"/>
      <c r="M677" s="62"/>
      <c r="N677" s="58"/>
      <c r="O677" s="58" t="e">
        <f>VLOOKUP(D677,商品标准转化表!$B:$H,6,FALSE)</f>
        <v>#N/A</v>
      </c>
      <c r="P677" s="58" t="e">
        <f>VLOOKUP(D677,商品标准转化表!$B:$H,5,FALSE)</f>
        <v>#N/A</v>
      </c>
    </row>
    <row r="678" customFormat="1" spans="1:16">
      <c r="A678" s="58"/>
      <c r="B678" s="58"/>
      <c r="C678" s="59"/>
      <c r="D678" s="58"/>
      <c r="E678" s="57"/>
      <c r="F678" s="58"/>
      <c r="G678" s="60"/>
      <c r="H678" s="60"/>
      <c r="I678" s="58"/>
      <c r="J678" s="61" t="e">
        <f>VLOOKUP(D678,商品标准转化表!$B:$H,7,FALSE)</f>
        <v>#N/A</v>
      </c>
      <c r="K678" s="57"/>
      <c r="L678" s="57"/>
      <c r="M678" s="62"/>
      <c r="N678" s="58"/>
      <c r="O678" s="58" t="e">
        <f>VLOOKUP(D678,商品标准转化表!$B:$H,6,FALSE)</f>
        <v>#N/A</v>
      </c>
      <c r="P678" s="58" t="e">
        <f>VLOOKUP(D678,商品标准转化表!$B:$H,5,FALSE)</f>
        <v>#N/A</v>
      </c>
    </row>
    <row r="679" customFormat="1" spans="1:16">
      <c r="A679" s="58"/>
      <c r="B679" s="58"/>
      <c r="C679" s="59"/>
      <c r="D679" s="58"/>
      <c r="E679" s="57"/>
      <c r="F679" s="58"/>
      <c r="G679" s="60"/>
      <c r="H679" s="60"/>
      <c r="I679" s="58"/>
      <c r="J679" s="61" t="e">
        <f>VLOOKUP(D679,商品标准转化表!$B:$H,7,FALSE)</f>
        <v>#N/A</v>
      </c>
      <c r="K679" s="57"/>
      <c r="L679" s="57"/>
      <c r="M679" s="62"/>
      <c r="N679" s="58"/>
      <c r="O679" s="58" t="e">
        <f>VLOOKUP(D679,商品标准转化表!$B:$H,6,FALSE)</f>
        <v>#N/A</v>
      </c>
      <c r="P679" s="58" t="e">
        <f>VLOOKUP(D679,商品标准转化表!$B:$H,5,FALSE)</f>
        <v>#N/A</v>
      </c>
    </row>
    <row r="680" customFormat="1" spans="1:16">
      <c r="A680" s="58"/>
      <c r="B680" s="58"/>
      <c r="C680" s="59"/>
      <c r="D680" s="58"/>
      <c r="E680" s="57"/>
      <c r="F680" s="58"/>
      <c r="G680" s="60"/>
      <c r="H680" s="60"/>
      <c r="I680" s="58"/>
      <c r="J680" s="61" t="e">
        <f>VLOOKUP(D680,商品标准转化表!$B:$H,7,FALSE)</f>
        <v>#N/A</v>
      </c>
      <c r="K680" s="57"/>
      <c r="L680" s="57"/>
      <c r="M680" s="62"/>
      <c r="N680" s="58"/>
      <c r="O680" s="58" t="e">
        <f>VLOOKUP(D680,商品标准转化表!$B:$H,6,FALSE)</f>
        <v>#N/A</v>
      </c>
      <c r="P680" s="58" t="e">
        <f>VLOOKUP(D680,商品标准转化表!$B:$H,5,FALSE)</f>
        <v>#N/A</v>
      </c>
    </row>
    <row r="681" customFormat="1" spans="1:16">
      <c r="A681" s="58"/>
      <c r="B681" s="58"/>
      <c r="C681" s="59"/>
      <c r="D681" s="58"/>
      <c r="E681" s="57"/>
      <c r="F681" s="58"/>
      <c r="G681" s="60"/>
      <c r="H681" s="60"/>
      <c r="I681" s="58"/>
      <c r="J681" s="61" t="e">
        <f>VLOOKUP(D681,商品标准转化表!$B:$H,7,FALSE)</f>
        <v>#N/A</v>
      </c>
      <c r="K681" s="57"/>
      <c r="L681" s="57"/>
      <c r="M681" s="62"/>
      <c r="N681" s="58"/>
      <c r="O681" s="58" t="e">
        <f>VLOOKUP(D681,商品标准转化表!$B:$H,6,FALSE)</f>
        <v>#N/A</v>
      </c>
      <c r="P681" s="58" t="e">
        <f>VLOOKUP(D681,商品标准转化表!$B:$H,5,FALSE)</f>
        <v>#N/A</v>
      </c>
    </row>
    <row r="682" customFormat="1" spans="1:16">
      <c r="A682" s="58"/>
      <c r="B682" s="58"/>
      <c r="C682" s="59"/>
      <c r="D682" s="58"/>
      <c r="E682" s="57"/>
      <c r="F682" s="58"/>
      <c r="G682" s="60"/>
      <c r="H682" s="60"/>
      <c r="I682" s="58"/>
      <c r="J682" s="61" t="e">
        <f>VLOOKUP(D682,商品标准转化表!$B:$H,7,FALSE)</f>
        <v>#N/A</v>
      </c>
      <c r="K682" s="57"/>
      <c r="L682" s="57"/>
      <c r="M682" s="62"/>
      <c r="N682" s="58"/>
      <c r="O682" s="58" t="e">
        <f>VLOOKUP(D682,商品标准转化表!$B:$H,6,FALSE)</f>
        <v>#N/A</v>
      </c>
      <c r="P682" s="58" t="e">
        <f>VLOOKUP(D682,商品标准转化表!$B:$H,5,FALSE)</f>
        <v>#N/A</v>
      </c>
    </row>
    <row r="683" customFormat="1" spans="1:16">
      <c r="A683" s="58"/>
      <c r="B683" s="58"/>
      <c r="C683" s="59"/>
      <c r="D683" s="58"/>
      <c r="E683" s="57"/>
      <c r="F683" s="58"/>
      <c r="G683" s="60"/>
      <c r="H683" s="60"/>
      <c r="I683" s="58"/>
      <c r="J683" s="61" t="e">
        <f>VLOOKUP(D683,商品标准转化表!$B:$H,7,FALSE)</f>
        <v>#N/A</v>
      </c>
      <c r="K683" s="57"/>
      <c r="L683" s="57"/>
      <c r="M683" s="62"/>
      <c r="N683" s="58"/>
      <c r="O683" s="58" t="e">
        <f>VLOOKUP(D683,商品标准转化表!$B:$H,6,FALSE)</f>
        <v>#N/A</v>
      </c>
      <c r="P683" s="58" t="e">
        <f>VLOOKUP(D683,商品标准转化表!$B:$H,5,FALSE)</f>
        <v>#N/A</v>
      </c>
    </row>
    <row r="684" customFormat="1" spans="1:16">
      <c r="A684" s="58"/>
      <c r="B684" s="58"/>
      <c r="C684" s="59"/>
      <c r="D684" s="58"/>
      <c r="E684" s="57"/>
      <c r="F684" s="58"/>
      <c r="G684" s="60"/>
      <c r="H684" s="60"/>
      <c r="I684" s="58"/>
      <c r="J684" s="61" t="e">
        <f>VLOOKUP(D684,商品标准转化表!$B:$H,7,FALSE)</f>
        <v>#N/A</v>
      </c>
      <c r="K684" s="57"/>
      <c r="L684" s="57"/>
      <c r="M684" s="62"/>
      <c r="N684" s="58"/>
      <c r="O684" s="58" t="e">
        <f>VLOOKUP(D684,商品标准转化表!$B:$H,6,FALSE)</f>
        <v>#N/A</v>
      </c>
      <c r="P684" s="58" t="e">
        <f>VLOOKUP(D684,商品标准转化表!$B:$H,5,FALSE)</f>
        <v>#N/A</v>
      </c>
    </row>
    <row r="685" customFormat="1" spans="1:16">
      <c r="A685" s="58"/>
      <c r="B685" s="58"/>
      <c r="C685" s="59"/>
      <c r="D685" s="58"/>
      <c r="E685" s="57"/>
      <c r="F685" s="58"/>
      <c r="G685" s="60"/>
      <c r="H685" s="60"/>
      <c r="I685" s="58"/>
      <c r="J685" s="61" t="e">
        <f>VLOOKUP(D685,商品标准转化表!$B:$H,7,FALSE)</f>
        <v>#N/A</v>
      </c>
      <c r="K685" s="57"/>
      <c r="L685" s="57"/>
      <c r="M685" s="62"/>
      <c r="N685" s="58"/>
      <c r="O685" s="58" t="e">
        <f>VLOOKUP(D685,商品标准转化表!$B:$H,6,FALSE)</f>
        <v>#N/A</v>
      </c>
      <c r="P685" s="58" t="e">
        <f>VLOOKUP(D685,商品标准转化表!$B:$H,5,FALSE)</f>
        <v>#N/A</v>
      </c>
    </row>
    <row r="686" customFormat="1" spans="1:16">
      <c r="A686" s="58"/>
      <c r="B686" s="58"/>
      <c r="C686" s="59"/>
      <c r="D686" s="58"/>
      <c r="E686" s="57"/>
      <c r="F686" s="58"/>
      <c r="G686" s="60"/>
      <c r="H686" s="60"/>
      <c r="I686" s="58"/>
      <c r="J686" s="61" t="e">
        <f>VLOOKUP(D686,商品标准转化表!$B:$H,7,FALSE)</f>
        <v>#N/A</v>
      </c>
      <c r="K686" s="57"/>
      <c r="L686" s="57"/>
      <c r="M686" s="62"/>
      <c r="N686" s="58"/>
      <c r="O686" s="58" t="e">
        <f>VLOOKUP(D686,商品标准转化表!$B:$H,6,FALSE)</f>
        <v>#N/A</v>
      </c>
      <c r="P686" s="58" t="e">
        <f>VLOOKUP(D686,商品标准转化表!$B:$H,5,FALSE)</f>
        <v>#N/A</v>
      </c>
    </row>
    <row r="687" customFormat="1" spans="1:16">
      <c r="A687" s="58"/>
      <c r="B687" s="58"/>
      <c r="C687" s="59"/>
      <c r="D687" s="58"/>
      <c r="E687" s="57"/>
      <c r="F687" s="58"/>
      <c r="G687" s="60"/>
      <c r="H687" s="60"/>
      <c r="I687" s="58"/>
      <c r="J687" s="61" t="e">
        <f>VLOOKUP(D687,商品标准转化表!$B:$H,7,FALSE)</f>
        <v>#N/A</v>
      </c>
      <c r="K687" s="57"/>
      <c r="L687" s="57"/>
      <c r="M687" s="62"/>
      <c r="N687" s="58"/>
      <c r="O687" s="58" t="e">
        <f>VLOOKUP(D687,商品标准转化表!$B:$H,6,FALSE)</f>
        <v>#N/A</v>
      </c>
      <c r="P687" s="58" t="e">
        <f>VLOOKUP(D687,商品标准转化表!$B:$H,5,FALSE)</f>
        <v>#N/A</v>
      </c>
    </row>
    <row r="688" customFormat="1" spans="1:16">
      <c r="A688" s="58"/>
      <c r="B688" s="58"/>
      <c r="C688" s="59"/>
      <c r="D688" s="58"/>
      <c r="E688" s="57"/>
      <c r="F688" s="58"/>
      <c r="G688" s="60"/>
      <c r="H688" s="60"/>
      <c r="I688" s="58"/>
      <c r="J688" s="61" t="e">
        <f>VLOOKUP(D688,商品标准转化表!$B:$H,7,FALSE)</f>
        <v>#N/A</v>
      </c>
      <c r="K688" s="57"/>
      <c r="L688" s="57"/>
      <c r="M688" s="62"/>
      <c r="N688" s="58"/>
      <c r="O688" s="58" t="e">
        <f>VLOOKUP(D688,商品标准转化表!$B:$H,6,FALSE)</f>
        <v>#N/A</v>
      </c>
      <c r="P688" s="58" t="e">
        <f>VLOOKUP(D688,商品标准转化表!$B:$H,5,FALSE)</f>
        <v>#N/A</v>
      </c>
    </row>
    <row r="689" customFormat="1" spans="1:16">
      <c r="A689" s="58"/>
      <c r="B689" s="58"/>
      <c r="C689" s="59"/>
      <c r="D689" s="58"/>
      <c r="E689" s="57"/>
      <c r="F689" s="58"/>
      <c r="G689" s="60"/>
      <c r="H689" s="60"/>
      <c r="I689" s="58"/>
      <c r="J689" s="61" t="e">
        <f>VLOOKUP(D689,商品标准转化表!$B:$H,7,FALSE)</f>
        <v>#N/A</v>
      </c>
      <c r="K689" s="57"/>
      <c r="L689" s="57"/>
      <c r="M689" s="62"/>
      <c r="N689" s="58"/>
      <c r="O689" s="58" t="e">
        <f>VLOOKUP(D689,商品标准转化表!$B:$H,6,FALSE)</f>
        <v>#N/A</v>
      </c>
      <c r="P689" s="58" t="e">
        <f>VLOOKUP(D689,商品标准转化表!$B:$H,5,FALSE)</f>
        <v>#N/A</v>
      </c>
    </row>
    <row r="690" customFormat="1" spans="1:16">
      <c r="A690" s="58"/>
      <c r="B690" s="58"/>
      <c r="C690" s="59"/>
      <c r="D690" s="58"/>
      <c r="E690" s="57"/>
      <c r="F690" s="58"/>
      <c r="G690" s="60"/>
      <c r="H690" s="60"/>
      <c r="I690" s="58"/>
      <c r="J690" s="61" t="e">
        <f>VLOOKUP(D690,商品标准转化表!$B:$H,7,FALSE)</f>
        <v>#N/A</v>
      </c>
      <c r="K690" s="57"/>
      <c r="L690" s="57"/>
      <c r="M690" s="62"/>
      <c r="N690" s="58"/>
      <c r="O690" s="58" t="e">
        <f>VLOOKUP(D690,商品标准转化表!$B:$H,6,FALSE)</f>
        <v>#N/A</v>
      </c>
      <c r="P690" s="58" t="e">
        <f>VLOOKUP(D690,商品标准转化表!$B:$H,5,FALSE)</f>
        <v>#N/A</v>
      </c>
    </row>
    <row r="691" customFormat="1" spans="1:16">
      <c r="A691" s="58"/>
      <c r="B691" s="58"/>
      <c r="C691" s="59"/>
      <c r="D691" s="58"/>
      <c r="E691" s="57"/>
      <c r="F691" s="58"/>
      <c r="G691" s="60"/>
      <c r="H691" s="60"/>
      <c r="I691" s="58"/>
      <c r="J691" s="61" t="e">
        <f>VLOOKUP(D691,商品标准转化表!$B:$H,7,FALSE)</f>
        <v>#N/A</v>
      </c>
      <c r="K691" s="57"/>
      <c r="L691" s="57"/>
      <c r="M691" s="62"/>
      <c r="N691" s="58"/>
      <c r="O691" s="58" t="e">
        <f>VLOOKUP(D691,商品标准转化表!$B:$H,6,FALSE)</f>
        <v>#N/A</v>
      </c>
      <c r="P691" s="58" t="e">
        <f>VLOOKUP(D691,商品标准转化表!$B:$H,5,FALSE)</f>
        <v>#N/A</v>
      </c>
    </row>
    <row r="692" customFormat="1" spans="1:16">
      <c r="A692" s="58"/>
      <c r="B692" s="58"/>
      <c r="C692" s="59"/>
      <c r="D692" s="58"/>
      <c r="E692" s="57"/>
      <c r="F692" s="58"/>
      <c r="G692" s="60"/>
      <c r="H692" s="60"/>
      <c r="I692" s="58"/>
      <c r="J692" s="61" t="e">
        <f>VLOOKUP(D692,商品标准转化表!$B:$H,7,FALSE)</f>
        <v>#N/A</v>
      </c>
      <c r="K692" s="57"/>
      <c r="L692" s="57"/>
      <c r="M692" s="62"/>
      <c r="N692" s="58"/>
      <c r="O692" s="58" t="e">
        <f>VLOOKUP(D692,商品标准转化表!$B:$H,6,FALSE)</f>
        <v>#N/A</v>
      </c>
      <c r="P692" s="58" t="e">
        <f>VLOOKUP(D692,商品标准转化表!$B:$H,5,FALSE)</f>
        <v>#N/A</v>
      </c>
    </row>
    <row r="693" customFormat="1" spans="1:16">
      <c r="A693" s="58"/>
      <c r="B693" s="58"/>
      <c r="C693" s="59"/>
      <c r="D693" s="58"/>
      <c r="E693" s="57"/>
      <c r="F693" s="58"/>
      <c r="G693" s="60"/>
      <c r="H693" s="60"/>
      <c r="I693" s="58"/>
      <c r="J693" s="61" t="e">
        <f>VLOOKUP(D693,商品标准转化表!$B:$H,7,FALSE)</f>
        <v>#N/A</v>
      </c>
      <c r="K693" s="57"/>
      <c r="L693" s="57"/>
      <c r="M693" s="62"/>
      <c r="N693" s="58"/>
      <c r="O693" s="58" t="e">
        <f>VLOOKUP(D693,商品标准转化表!$B:$H,6,FALSE)</f>
        <v>#N/A</v>
      </c>
      <c r="P693" s="58" t="e">
        <f>VLOOKUP(D693,商品标准转化表!$B:$H,5,FALSE)</f>
        <v>#N/A</v>
      </c>
    </row>
    <row r="694" customFormat="1" spans="1:16">
      <c r="A694" s="58"/>
      <c r="B694" s="58"/>
      <c r="C694" s="59"/>
      <c r="D694" s="58"/>
      <c r="E694" s="57"/>
      <c r="F694" s="58"/>
      <c r="G694" s="60"/>
      <c r="H694" s="60"/>
      <c r="I694" s="58"/>
      <c r="J694" s="61" t="e">
        <f>VLOOKUP(D694,商品标准转化表!$B:$H,7,FALSE)</f>
        <v>#N/A</v>
      </c>
      <c r="K694" s="57"/>
      <c r="L694" s="57"/>
      <c r="M694" s="62"/>
      <c r="N694" s="58"/>
      <c r="O694" s="58" t="e">
        <f>VLOOKUP(D694,商品标准转化表!$B:$H,6,FALSE)</f>
        <v>#N/A</v>
      </c>
      <c r="P694" s="58" t="e">
        <f>VLOOKUP(D694,商品标准转化表!$B:$H,5,FALSE)</f>
        <v>#N/A</v>
      </c>
    </row>
    <row r="695" customFormat="1" spans="1:16">
      <c r="A695" s="58"/>
      <c r="B695" s="58"/>
      <c r="C695" s="59"/>
      <c r="D695" s="58"/>
      <c r="E695" s="57"/>
      <c r="F695" s="58"/>
      <c r="G695" s="60"/>
      <c r="H695" s="60"/>
      <c r="I695" s="58"/>
      <c r="J695" s="61" t="e">
        <f>VLOOKUP(D695,商品标准转化表!$B:$H,7,FALSE)</f>
        <v>#N/A</v>
      </c>
      <c r="K695" s="57"/>
      <c r="L695" s="57"/>
      <c r="M695" s="62"/>
      <c r="N695" s="58"/>
      <c r="O695" s="58" t="e">
        <f>VLOOKUP(D695,商品标准转化表!$B:$H,6,FALSE)</f>
        <v>#N/A</v>
      </c>
      <c r="P695" s="58" t="e">
        <f>VLOOKUP(D695,商品标准转化表!$B:$H,5,FALSE)</f>
        <v>#N/A</v>
      </c>
    </row>
    <row r="696" customFormat="1" spans="1:16">
      <c r="A696" s="58"/>
      <c r="B696" s="58"/>
      <c r="C696" s="59"/>
      <c r="D696" s="58"/>
      <c r="E696" s="57"/>
      <c r="F696" s="58"/>
      <c r="G696" s="60"/>
      <c r="H696" s="60"/>
      <c r="I696" s="58"/>
      <c r="J696" s="61" t="e">
        <f>VLOOKUP(D696,商品标准转化表!$B:$H,7,FALSE)</f>
        <v>#N/A</v>
      </c>
      <c r="K696" s="57"/>
      <c r="L696" s="57"/>
      <c r="M696" s="62"/>
      <c r="N696" s="58"/>
      <c r="O696" s="58" t="e">
        <f>VLOOKUP(D696,商品标准转化表!$B:$H,6,FALSE)</f>
        <v>#N/A</v>
      </c>
      <c r="P696" s="58" t="e">
        <f>VLOOKUP(D696,商品标准转化表!$B:$H,5,FALSE)</f>
        <v>#N/A</v>
      </c>
    </row>
    <row r="697" customFormat="1" spans="1:16">
      <c r="A697" s="58"/>
      <c r="B697" s="58"/>
      <c r="C697" s="59"/>
      <c r="D697" s="58"/>
      <c r="E697" s="57"/>
      <c r="F697" s="58"/>
      <c r="G697" s="60"/>
      <c r="H697" s="60"/>
      <c r="I697" s="58"/>
      <c r="J697" s="61" t="e">
        <f>VLOOKUP(D697,商品标准转化表!$B:$H,7,FALSE)</f>
        <v>#N/A</v>
      </c>
      <c r="K697" s="57"/>
      <c r="L697" s="57"/>
      <c r="M697" s="62"/>
      <c r="N697" s="58"/>
      <c r="O697" s="58" t="e">
        <f>VLOOKUP(D697,商品标准转化表!$B:$H,6,FALSE)</f>
        <v>#N/A</v>
      </c>
      <c r="P697" s="58" t="e">
        <f>VLOOKUP(D697,商品标准转化表!$B:$H,5,FALSE)</f>
        <v>#N/A</v>
      </c>
    </row>
    <row r="698" customFormat="1" spans="1:16">
      <c r="A698" s="58"/>
      <c r="B698" s="58"/>
      <c r="C698" s="59"/>
      <c r="D698" s="58"/>
      <c r="E698" s="57"/>
      <c r="F698" s="58"/>
      <c r="G698" s="60"/>
      <c r="H698" s="60"/>
      <c r="I698" s="58"/>
      <c r="J698" s="61" t="e">
        <f>VLOOKUP(D698,商品标准转化表!$B:$H,7,FALSE)</f>
        <v>#N/A</v>
      </c>
      <c r="K698" s="57"/>
      <c r="L698" s="57"/>
      <c r="M698" s="62"/>
      <c r="N698" s="58"/>
      <c r="O698" s="58" t="e">
        <f>VLOOKUP(D698,商品标准转化表!$B:$H,6,FALSE)</f>
        <v>#N/A</v>
      </c>
      <c r="P698" s="58" t="e">
        <f>VLOOKUP(D698,商品标准转化表!$B:$H,5,FALSE)</f>
        <v>#N/A</v>
      </c>
    </row>
    <row r="699" customFormat="1" spans="1:16">
      <c r="A699" s="58"/>
      <c r="B699" s="58"/>
      <c r="C699" s="59"/>
      <c r="D699" s="58"/>
      <c r="E699" s="57"/>
      <c r="F699" s="58"/>
      <c r="G699" s="60"/>
      <c r="H699" s="60"/>
      <c r="I699" s="58"/>
      <c r="J699" s="61" t="e">
        <f>VLOOKUP(D699,商品标准转化表!$B:$H,7,FALSE)</f>
        <v>#N/A</v>
      </c>
      <c r="K699" s="57"/>
      <c r="L699" s="57"/>
      <c r="M699" s="62"/>
      <c r="N699" s="58"/>
      <c r="O699" s="58" t="e">
        <f>VLOOKUP(D699,商品标准转化表!$B:$H,6,FALSE)</f>
        <v>#N/A</v>
      </c>
      <c r="P699" s="58" t="e">
        <f>VLOOKUP(D699,商品标准转化表!$B:$H,5,FALSE)</f>
        <v>#N/A</v>
      </c>
    </row>
    <row r="700" customFormat="1" spans="1:16">
      <c r="A700" s="58"/>
      <c r="B700" s="58"/>
      <c r="C700" s="59"/>
      <c r="D700" s="58"/>
      <c r="E700" s="57"/>
      <c r="F700" s="58"/>
      <c r="G700" s="60"/>
      <c r="H700" s="60"/>
      <c r="I700" s="58"/>
      <c r="J700" s="61" t="e">
        <f>VLOOKUP(D700,商品标准转化表!$B:$H,7,FALSE)</f>
        <v>#N/A</v>
      </c>
      <c r="K700" s="57"/>
      <c r="L700" s="57"/>
      <c r="M700" s="62"/>
      <c r="N700" s="58"/>
      <c r="O700" s="58" t="e">
        <f>VLOOKUP(D700,商品标准转化表!$B:$H,6,FALSE)</f>
        <v>#N/A</v>
      </c>
      <c r="P700" s="58" t="e">
        <f>VLOOKUP(D700,商品标准转化表!$B:$H,5,FALSE)</f>
        <v>#N/A</v>
      </c>
    </row>
    <row r="701" customFormat="1" spans="1:16">
      <c r="A701" s="58"/>
      <c r="B701" s="58"/>
      <c r="C701" s="59"/>
      <c r="D701" s="58"/>
      <c r="E701" s="57"/>
      <c r="F701" s="58"/>
      <c r="G701" s="60"/>
      <c r="H701" s="60"/>
      <c r="I701" s="58"/>
      <c r="J701" s="61" t="e">
        <f>VLOOKUP(D701,商品标准转化表!$B:$H,7,FALSE)</f>
        <v>#N/A</v>
      </c>
      <c r="K701" s="57"/>
      <c r="L701" s="57"/>
      <c r="M701" s="62"/>
      <c r="N701" s="58"/>
      <c r="O701" s="58" t="e">
        <f>VLOOKUP(D701,商品标准转化表!$B:$H,6,FALSE)</f>
        <v>#N/A</v>
      </c>
      <c r="P701" s="58" t="e">
        <f>VLOOKUP(D701,商品标准转化表!$B:$H,5,FALSE)</f>
        <v>#N/A</v>
      </c>
    </row>
    <row r="702" customFormat="1" spans="1:16">
      <c r="A702" s="58"/>
      <c r="B702" s="58"/>
      <c r="C702" s="59"/>
      <c r="D702" s="58"/>
      <c r="E702" s="57"/>
      <c r="F702" s="58"/>
      <c r="G702" s="60"/>
      <c r="H702" s="60"/>
      <c r="I702" s="58"/>
      <c r="J702" s="61" t="e">
        <f>VLOOKUP(D702,商品标准转化表!$B:$H,7,FALSE)</f>
        <v>#N/A</v>
      </c>
      <c r="K702" s="57"/>
      <c r="L702" s="57"/>
      <c r="M702" s="62"/>
      <c r="N702" s="58"/>
      <c r="O702" s="58" t="e">
        <f>VLOOKUP(D702,商品标准转化表!$B:$H,6,FALSE)</f>
        <v>#N/A</v>
      </c>
      <c r="P702" s="58" t="e">
        <f>VLOOKUP(D702,商品标准转化表!$B:$H,5,FALSE)</f>
        <v>#N/A</v>
      </c>
    </row>
    <row r="703" customFormat="1" spans="1:16">
      <c r="A703" s="58"/>
      <c r="B703" s="58"/>
      <c r="C703" s="59"/>
      <c r="D703" s="58"/>
      <c r="E703" s="57"/>
      <c r="F703" s="58"/>
      <c r="G703" s="60"/>
      <c r="H703" s="60"/>
      <c r="I703" s="58"/>
      <c r="J703" s="61" t="e">
        <f>VLOOKUP(D703,商品标准转化表!$B:$H,7,FALSE)</f>
        <v>#N/A</v>
      </c>
      <c r="K703" s="57"/>
      <c r="L703" s="57"/>
      <c r="M703" s="62"/>
      <c r="N703" s="58"/>
      <c r="O703" s="58" t="e">
        <f>VLOOKUP(D703,商品标准转化表!$B:$H,6,FALSE)</f>
        <v>#N/A</v>
      </c>
      <c r="P703" s="58" t="e">
        <f>VLOOKUP(D703,商品标准转化表!$B:$H,5,FALSE)</f>
        <v>#N/A</v>
      </c>
    </row>
    <row r="704" customFormat="1" spans="1:16">
      <c r="A704" s="58"/>
      <c r="B704" s="58"/>
      <c r="C704" s="59"/>
      <c r="D704" s="58"/>
      <c r="E704" s="57"/>
      <c r="F704" s="58"/>
      <c r="G704" s="60"/>
      <c r="H704" s="60"/>
      <c r="I704" s="58"/>
      <c r="J704" s="61" t="e">
        <f>VLOOKUP(D704,商品标准转化表!$B:$H,7,FALSE)</f>
        <v>#N/A</v>
      </c>
      <c r="K704" s="57"/>
      <c r="L704" s="57"/>
      <c r="M704" s="62"/>
      <c r="N704" s="58"/>
      <c r="O704" s="58" t="e">
        <f>VLOOKUP(D704,商品标准转化表!$B:$H,6,FALSE)</f>
        <v>#N/A</v>
      </c>
      <c r="P704" s="58" t="e">
        <f>VLOOKUP(D704,商品标准转化表!$B:$H,5,FALSE)</f>
        <v>#N/A</v>
      </c>
    </row>
    <row r="705" customFormat="1" spans="1:16">
      <c r="A705" s="58"/>
      <c r="B705" s="58"/>
      <c r="C705" s="59"/>
      <c r="D705" s="58"/>
      <c r="E705" s="57"/>
      <c r="F705" s="58"/>
      <c r="G705" s="60"/>
      <c r="H705" s="60"/>
      <c r="I705" s="58"/>
      <c r="J705" s="61" t="e">
        <f>VLOOKUP(D705,商品标准转化表!$B:$H,7,FALSE)</f>
        <v>#N/A</v>
      </c>
      <c r="K705" s="57"/>
      <c r="L705" s="57"/>
      <c r="M705" s="62"/>
      <c r="N705" s="58"/>
      <c r="O705" s="58" t="e">
        <f>VLOOKUP(D705,商品标准转化表!$B:$H,6,FALSE)</f>
        <v>#N/A</v>
      </c>
      <c r="P705" s="58" t="e">
        <f>VLOOKUP(D705,商品标准转化表!$B:$H,5,FALSE)</f>
        <v>#N/A</v>
      </c>
    </row>
    <row r="706" customFormat="1" spans="1:16">
      <c r="A706" s="58"/>
      <c r="B706" s="58"/>
      <c r="C706" s="59"/>
      <c r="D706" s="58"/>
      <c r="E706" s="57"/>
      <c r="F706" s="58"/>
      <c r="G706" s="60"/>
      <c r="H706" s="60"/>
      <c r="I706" s="58"/>
      <c r="J706" s="61" t="e">
        <f>VLOOKUP(D706,商品标准转化表!$B:$H,7,FALSE)</f>
        <v>#N/A</v>
      </c>
      <c r="K706" s="57"/>
      <c r="L706" s="57"/>
      <c r="M706" s="62"/>
      <c r="N706" s="58"/>
      <c r="O706" s="58" t="e">
        <f>VLOOKUP(D706,商品标准转化表!$B:$H,6,FALSE)</f>
        <v>#N/A</v>
      </c>
      <c r="P706" s="58" t="e">
        <f>VLOOKUP(D706,商品标准转化表!$B:$H,5,FALSE)</f>
        <v>#N/A</v>
      </c>
    </row>
    <row r="707" customFormat="1" spans="1:16">
      <c r="A707" s="58"/>
      <c r="B707" s="58"/>
      <c r="C707" s="59"/>
      <c r="D707" s="58"/>
      <c r="E707" s="57"/>
      <c r="F707" s="58"/>
      <c r="G707" s="60"/>
      <c r="H707" s="60"/>
      <c r="I707" s="58"/>
      <c r="J707" s="61" t="e">
        <f>VLOOKUP(D707,商品标准转化表!$B:$H,7,FALSE)</f>
        <v>#N/A</v>
      </c>
      <c r="K707" s="57"/>
      <c r="L707" s="57"/>
      <c r="M707" s="62"/>
      <c r="N707" s="58"/>
      <c r="O707" s="58" t="e">
        <f>VLOOKUP(D707,商品标准转化表!$B:$H,6,FALSE)</f>
        <v>#N/A</v>
      </c>
      <c r="P707" s="58" t="e">
        <f>VLOOKUP(D707,商品标准转化表!$B:$H,5,FALSE)</f>
        <v>#N/A</v>
      </c>
    </row>
    <row r="708" customFormat="1" spans="1:16">
      <c r="A708" s="58"/>
      <c r="B708" s="58"/>
      <c r="C708" s="59"/>
      <c r="D708" s="58"/>
      <c r="E708" s="57"/>
      <c r="F708" s="58"/>
      <c r="G708" s="60"/>
      <c r="H708" s="60"/>
      <c r="I708" s="58"/>
      <c r="J708" s="61" t="e">
        <f>VLOOKUP(D708,商品标准转化表!$B:$H,7,FALSE)</f>
        <v>#N/A</v>
      </c>
      <c r="K708" s="57"/>
      <c r="L708" s="57"/>
      <c r="M708" s="62"/>
      <c r="N708" s="58"/>
      <c r="O708" s="58" t="e">
        <f>VLOOKUP(D708,商品标准转化表!$B:$H,6,FALSE)</f>
        <v>#N/A</v>
      </c>
      <c r="P708" s="58" t="e">
        <f>VLOOKUP(D708,商品标准转化表!$B:$H,5,FALSE)</f>
        <v>#N/A</v>
      </c>
    </row>
    <row r="709" customFormat="1" spans="1:16">
      <c r="A709" s="58"/>
      <c r="B709" s="58"/>
      <c r="C709" s="59"/>
      <c r="D709" s="58"/>
      <c r="E709" s="57"/>
      <c r="F709" s="58"/>
      <c r="G709" s="60"/>
      <c r="H709" s="60"/>
      <c r="I709" s="58"/>
      <c r="J709" s="61" t="e">
        <f>VLOOKUP(D709,商品标准转化表!$B:$H,7,FALSE)</f>
        <v>#N/A</v>
      </c>
      <c r="K709" s="57"/>
      <c r="L709" s="57"/>
      <c r="M709" s="62"/>
      <c r="N709" s="58"/>
      <c r="O709" s="58" t="e">
        <f>VLOOKUP(D709,商品标准转化表!$B:$H,6,FALSE)</f>
        <v>#N/A</v>
      </c>
      <c r="P709" s="58" t="e">
        <f>VLOOKUP(D709,商品标准转化表!$B:$H,5,FALSE)</f>
        <v>#N/A</v>
      </c>
    </row>
    <row r="710" customFormat="1" spans="1:16">
      <c r="A710" s="58"/>
      <c r="B710" s="58"/>
      <c r="C710" s="59"/>
      <c r="D710" s="58"/>
      <c r="E710" s="57"/>
      <c r="F710" s="58"/>
      <c r="G710" s="60"/>
      <c r="H710" s="60"/>
      <c r="I710" s="58"/>
      <c r="J710" s="61" t="e">
        <f>VLOOKUP(D710,商品标准转化表!$B:$H,7,FALSE)</f>
        <v>#N/A</v>
      </c>
      <c r="K710" s="57"/>
      <c r="L710" s="57"/>
      <c r="M710" s="62"/>
      <c r="N710" s="58"/>
      <c r="O710" s="58" t="e">
        <f>VLOOKUP(D710,商品标准转化表!$B:$H,6,FALSE)</f>
        <v>#N/A</v>
      </c>
      <c r="P710" s="58" t="e">
        <f>VLOOKUP(D710,商品标准转化表!$B:$H,5,FALSE)</f>
        <v>#N/A</v>
      </c>
    </row>
    <row r="711" customFormat="1" spans="1:16">
      <c r="A711" s="58"/>
      <c r="B711" s="58"/>
      <c r="C711" s="59"/>
      <c r="D711" s="58"/>
      <c r="E711" s="57"/>
      <c r="F711" s="58"/>
      <c r="G711" s="60"/>
      <c r="H711" s="60"/>
      <c r="I711" s="58"/>
      <c r="J711" s="61" t="e">
        <f>VLOOKUP(D711,商品标准转化表!$B:$H,7,FALSE)</f>
        <v>#N/A</v>
      </c>
      <c r="K711" s="57"/>
      <c r="L711" s="57"/>
      <c r="M711" s="62"/>
      <c r="N711" s="58"/>
      <c r="O711" s="58" t="e">
        <f>VLOOKUP(D711,商品标准转化表!$B:$H,6,FALSE)</f>
        <v>#N/A</v>
      </c>
      <c r="P711" s="58" t="e">
        <f>VLOOKUP(D711,商品标准转化表!$B:$H,5,FALSE)</f>
        <v>#N/A</v>
      </c>
    </row>
    <row r="712" customFormat="1" spans="1:16">
      <c r="A712" s="58"/>
      <c r="B712" s="58"/>
      <c r="C712" s="59"/>
      <c r="D712" s="58"/>
      <c r="E712" s="57"/>
      <c r="F712" s="58"/>
      <c r="G712" s="60"/>
      <c r="H712" s="60"/>
      <c r="I712" s="58"/>
      <c r="J712" s="61" t="e">
        <f>VLOOKUP(D712,商品标准转化表!$B:$H,7,FALSE)</f>
        <v>#N/A</v>
      </c>
      <c r="K712" s="57"/>
      <c r="L712" s="57"/>
      <c r="M712" s="62"/>
      <c r="N712" s="58"/>
      <c r="O712" s="58" t="e">
        <f>VLOOKUP(D712,商品标准转化表!$B:$H,6,FALSE)</f>
        <v>#N/A</v>
      </c>
      <c r="P712" s="58" t="e">
        <f>VLOOKUP(D712,商品标准转化表!$B:$H,5,FALSE)</f>
        <v>#N/A</v>
      </c>
    </row>
    <row r="713" customFormat="1" spans="1:16">
      <c r="A713" s="58"/>
      <c r="B713" s="58"/>
      <c r="C713" s="59"/>
      <c r="D713" s="58"/>
      <c r="E713" s="57"/>
      <c r="F713" s="58"/>
      <c r="G713" s="60"/>
      <c r="H713" s="60"/>
      <c r="I713" s="58"/>
      <c r="J713" s="61" t="e">
        <f>VLOOKUP(D713,商品标准转化表!$B:$H,7,FALSE)</f>
        <v>#N/A</v>
      </c>
      <c r="K713" s="57"/>
      <c r="L713" s="57"/>
      <c r="M713" s="62"/>
      <c r="N713" s="58"/>
      <c r="O713" s="58" t="e">
        <f>VLOOKUP(D713,商品标准转化表!$B:$H,6,FALSE)</f>
        <v>#N/A</v>
      </c>
      <c r="P713" s="58" t="e">
        <f>VLOOKUP(D713,商品标准转化表!$B:$H,5,FALSE)</f>
        <v>#N/A</v>
      </c>
    </row>
    <row r="714" customFormat="1" spans="1:16">
      <c r="A714" s="58"/>
      <c r="B714" s="58"/>
      <c r="C714" s="59"/>
      <c r="D714" s="58"/>
      <c r="E714" s="57"/>
      <c r="F714" s="58"/>
      <c r="G714" s="60"/>
      <c r="H714" s="60"/>
      <c r="I714" s="58"/>
      <c r="J714" s="61" t="e">
        <f>VLOOKUP(D714,商品标准转化表!$B:$H,7,FALSE)</f>
        <v>#N/A</v>
      </c>
      <c r="K714" s="57"/>
      <c r="L714" s="57"/>
      <c r="M714" s="62"/>
      <c r="N714" s="58"/>
      <c r="O714" s="58" t="e">
        <f>VLOOKUP(D714,商品标准转化表!$B:$H,6,FALSE)</f>
        <v>#N/A</v>
      </c>
      <c r="P714" s="58" t="e">
        <f>VLOOKUP(D714,商品标准转化表!$B:$H,5,FALSE)</f>
        <v>#N/A</v>
      </c>
    </row>
    <row r="715" customFormat="1" spans="1:16">
      <c r="A715" s="58"/>
      <c r="B715" s="58"/>
      <c r="C715" s="59"/>
      <c r="D715" s="58"/>
      <c r="E715" s="57"/>
      <c r="F715" s="58"/>
      <c r="G715" s="60"/>
      <c r="H715" s="60"/>
      <c r="I715" s="58"/>
      <c r="J715" s="61" t="e">
        <f>VLOOKUP(D715,商品标准转化表!$B:$H,7,FALSE)</f>
        <v>#N/A</v>
      </c>
      <c r="K715" s="57"/>
      <c r="L715" s="57"/>
      <c r="M715" s="62"/>
      <c r="N715" s="58"/>
      <c r="O715" s="58" t="e">
        <f>VLOOKUP(D715,商品标准转化表!$B:$H,6,FALSE)</f>
        <v>#N/A</v>
      </c>
      <c r="P715" s="58" t="e">
        <f>VLOOKUP(D715,商品标准转化表!$B:$H,5,FALSE)</f>
        <v>#N/A</v>
      </c>
    </row>
    <row r="716" customFormat="1" spans="1:16">
      <c r="A716" s="58"/>
      <c r="B716" s="58"/>
      <c r="C716" s="59"/>
      <c r="D716" s="58"/>
      <c r="E716" s="57"/>
      <c r="F716" s="58"/>
      <c r="G716" s="60"/>
      <c r="H716" s="60"/>
      <c r="I716" s="58"/>
      <c r="J716" s="61" t="e">
        <f>VLOOKUP(D716,商品标准转化表!$B:$H,7,FALSE)</f>
        <v>#N/A</v>
      </c>
      <c r="K716" s="57"/>
      <c r="L716" s="57"/>
      <c r="M716" s="62"/>
      <c r="N716" s="58"/>
      <c r="O716" s="58" t="e">
        <f>VLOOKUP(D716,商品标准转化表!$B:$H,6,FALSE)</f>
        <v>#N/A</v>
      </c>
      <c r="P716" s="58" t="e">
        <f>VLOOKUP(D716,商品标准转化表!$B:$H,5,FALSE)</f>
        <v>#N/A</v>
      </c>
    </row>
    <row r="717" customFormat="1" spans="1:16">
      <c r="A717" s="58"/>
      <c r="B717" s="58"/>
      <c r="C717" s="59"/>
      <c r="D717" s="58"/>
      <c r="E717" s="57"/>
      <c r="F717" s="58"/>
      <c r="G717" s="60"/>
      <c r="H717" s="60"/>
      <c r="I717" s="58"/>
      <c r="J717" s="61" t="e">
        <f>VLOOKUP(D717,商品标准转化表!$B:$H,7,FALSE)</f>
        <v>#N/A</v>
      </c>
      <c r="K717" s="57"/>
      <c r="L717" s="57"/>
      <c r="M717" s="62"/>
      <c r="N717" s="58"/>
      <c r="O717" s="58" t="e">
        <f>VLOOKUP(D717,商品标准转化表!$B:$H,6,FALSE)</f>
        <v>#N/A</v>
      </c>
      <c r="P717" s="58" t="e">
        <f>VLOOKUP(D717,商品标准转化表!$B:$H,5,FALSE)</f>
        <v>#N/A</v>
      </c>
    </row>
    <row r="718" customFormat="1" spans="1:16">
      <c r="A718" s="58"/>
      <c r="B718" s="58"/>
      <c r="C718" s="59"/>
      <c r="D718" s="58"/>
      <c r="E718" s="57"/>
      <c r="F718" s="58"/>
      <c r="G718" s="60"/>
      <c r="H718" s="60"/>
      <c r="I718" s="58"/>
      <c r="J718" s="61" t="e">
        <f>VLOOKUP(D718,商品标准转化表!$B:$H,7,FALSE)</f>
        <v>#N/A</v>
      </c>
      <c r="K718" s="57"/>
      <c r="L718" s="57"/>
      <c r="M718" s="62"/>
      <c r="N718" s="58"/>
      <c r="O718" s="58" t="e">
        <f>VLOOKUP(D718,商品标准转化表!$B:$H,6,FALSE)</f>
        <v>#N/A</v>
      </c>
      <c r="P718" s="58" t="e">
        <f>VLOOKUP(D718,商品标准转化表!$B:$H,5,FALSE)</f>
        <v>#N/A</v>
      </c>
    </row>
    <row r="719" customFormat="1" spans="1:16">
      <c r="A719" s="58"/>
      <c r="B719" s="58"/>
      <c r="C719" s="59"/>
      <c r="D719" s="58"/>
      <c r="E719" s="57"/>
      <c r="F719" s="58"/>
      <c r="G719" s="60"/>
      <c r="H719" s="60"/>
      <c r="I719" s="58"/>
      <c r="J719" s="61" t="e">
        <f>VLOOKUP(D719,商品标准转化表!$B:$H,7,FALSE)</f>
        <v>#N/A</v>
      </c>
      <c r="K719" s="57"/>
      <c r="L719" s="57"/>
      <c r="M719" s="62"/>
      <c r="N719" s="58"/>
      <c r="O719" s="58" t="e">
        <f>VLOOKUP(D719,商品标准转化表!$B:$H,6,FALSE)</f>
        <v>#N/A</v>
      </c>
      <c r="P719" s="58" t="e">
        <f>VLOOKUP(D719,商品标准转化表!$B:$H,5,FALSE)</f>
        <v>#N/A</v>
      </c>
    </row>
    <row r="720" customFormat="1" spans="1:16">
      <c r="A720" s="58"/>
      <c r="B720" s="58"/>
      <c r="C720" s="59"/>
      <c r="D720" s="58"/>
      <c r="E720" s="57"/>
      <c r="F720" s="58"/>
      <c r="G720" s="60"/>
      <c r="H720" s="60"/>
      <c r="I720" s="58"/>
      <c r="J720" s="61" t="e">
        <f>VLOOKUP(D720,商品标准转化表!$B:$H,7,FALSE)</f>
        <v>#N/A</v>
      </c>
      <c r="K720" s="57"/>
      <c r="L720" s="57"/>
      <c r="M720" s="62"/>
      <c r="N720" s="58"/>
      <c r="O720" s="58" t="e">
        <f>VLOOKUP(D720,商品标准转化表!$B:$H,6,FALSE)</f>
        <v>#N/A</v>
      </c>
      <c r="P720" s="58" t="e">
        <f>VLOOKUP(D720,商品标准转化表!$B:$H,5,FALSE)</f>
        <v>#N/A</v>
      </c>
    </row>
    <row r="721" customFormat="1" spans="1:16">
      <c r="A721" s="58"/>
      <c r="B721" s="58"/>
      <c r="C721" s="59"/>
      <c r="D721" s="58"/>
      <c r="E721" s="57"/>
      <c r="F721" s="58"/>
      <c r="G721" s="60"/>
      <c r="H721" s="60"/>
      <c r="I721" s="58"/>
      <c r="J721" s="61" t="e">
        <f>VLOOKUP(D721,商品标准转化表!$B:$H,7,FALSE)</f>
        <v>#N/A</v>
      </c>
      <c r="K721" s="57"/>
      <c r="L721" s="57"/>
      <c r="M721" s="62"/>
      <c r="N721" s="58"/>
      <c r="O721" s="58" t="e">
        <f>VLOOKUP(D721,商品标准转化表!$B:$H,6,FALSE)</f>
        <v>#N/A</v>
      </c>
      <c r="P721" s="58" t="e">
        <f>VLOOKUP(D721,商品标准转化表!$B:$H,5,FALSE)</f>
        <v>#N/A</v>
      </c>
    </row>
    <row r="722" customFormat="1" spans="1:16">
      <c r="A722" s="58"/>
      <c r="B722" s="58"/>
      <c r="C722" s="59"/>
      <c r="D722" s="58"/>
      <c r="E722" s="57"/>
      <c r="F722" s="58"/>
      <c r="G722" s="60"/>
      <c r="H722" s="60"/>
      <c r="I722" s="58"/>
      <c r="J722" s="61" t="e">
        <f>VLOOKUP(D722,商品标准转化表!$B:$H,7,FALSE)</f>
        <v>#N/A</v>
      </c>
      <c r="K722" s="57"/>
      <c r="L722" s="57"/>
      <c r="M722" s="62"/>
      <c r="N722" s="58"/>
      <c r="O722" s="58" t="e">
        <f>VLOOKUP(D722,商品标准转化表!$B:$H,6,FALSE)</f>
        <v>#N/A</v>
      </c>
      <c r="P722" s="58" t="e">
        <f>VLOOKUP(D722,商品标准转化表!$B:$H,5,FALSE)</f>
        <v>#N/A</v>
      </c>
    </row>
    <row r="723" customFormat="1" spans="1:16">
      <c r="A723" s="58"/>
      <c r="B723" s="58"/>
      <c r="C723" s="59"/>
      <c r="D723" s="58"/>
      <c r="E723" s="57"/>
      <c r="F723" s="58"/>
      <c r="G723" s="60"/>
      <c r="H723" s="60"/>
      <c r="I723" s="58"/>
      <c r="J723" s="61" t="e">
        <f>VLOOKUP(D723,商品标准转化表!$B:$H,7,FALSE)</f>
        <v>#N/A</v>
      </c>
      <c r="K723" s="57"/>
      <c r="L723" s="57"/>
      <c r="M723" s="62"/>
      <c r="N723" s="58"/>
      <c r="O723" s="58" t="e">
        <f>VLOOKUP(D723,商品标准转化表!$B:$H,6,FALSE)</f>
        <v>#N/A</v>
      </c>
      <c r="P723" s="58" t="e">
        <f>VLOOKUP(D723,商品标准转化表!$B:$H,5,FALSE)</f>
        <v>#N/A</v>
      </c>
    </row>
    <row r="724" customFormat="1" spans="1:16">
      <c r="A724" s="58"/>
      <c r="B724" s="58"/>
      <c r="C724" s="59"/>
      <c r="D724" s="58"/>
      <c r="E724" s="57"/>
      <c r="F724" s="58"/>
      <c r="G724" s="60"/>
      <c r="H724" s="60"/>
      <c r="I724" s="58"/>
      <c r="J724" s="61" t="e">
        <f>VLOOKUP(D724,商品标准转化表!$B:$H,7,FALSE)</f>
        <v>#N/A</v>
      </c>
      <c r="K724" s="57"/>
      <c r="L724" s="57"/>
      <c r="M724" s="62"/>
      <c r="N724" s="58"/>
      <c r="O724" s="58" t="e">
        <f>VLOOKUP(D724,商品标准转化表!$B:$H,6,FALSE)</f>
        <v>#N/A</v>
      </c>
      <c r="P724" s="58" t="e">
        <f>VLOOKUP(D724,商品标准转化表!$B:$H,5,FALSE)</f>
        <v>#N/A</v>
      </c>
    </row>
    <row r="725" customFormat="1" spans="1:16">
      <c r="A725" s="58"/>
      <c r="B725" s="58"/>
      <c r="C725" s="59"/>
      <c r="D725" s="58"/>
      <c r="E725" s="57"/>
      <c r="F725" s="58"/>
      <c r="G725" s="60"/>
      <c r="H725" s="60"/>
      <c r="I725" s="58"/>
      <c r="J725" s="61" t="e">
        <f>VLOOKUP(D725,商品标准转化表!$B:$H,7,FALSE)</f>
        <v>#N/A</v>
      </c>
      <c r="K725" s="57"/>
      <c r="L725" s="57"/>
      <c r="M725" s="62"/>
      <c r="N725" s="58"/>
      <c r="O725" s="58" t="e">
        <f>VLOOKUP(D725,商品标准转化表!$B:$H,6,FALSE)</f>
        <v>#N/A</v>
      </c>
      <c r="P725" s="58" t="e">
        <f>VLOOKUP(D725,商品标准转化表!$B:$H,5,FALSE)</f>
        <v>#N/A</v>
      </c>
    </row>
    <row r="726" customFormat="1" spans="1:16">
      <c r="A726" s="58"/>
      <c r="B726" s="58"/>
      <c r="C726" s="59"/>
      <c r="D726" s="58"/>
      <c r="E726" s="57"/>
      <c r="F726" s="58"/>
      <c r="G726" s="60"/>
      <c r="H726" s="60"/>
      <c r="I726" s="58"/>
      <c r="J726" s="61" t="e">
        <f>VLOOKUP(D726,商品标准转化表!$B:$H,7,FALSE)</f>
        <v>#N/A</v>
      </c>
      <c r="K726" s="57"/>
      <c r="L726" s="57"/>
      <c r="M726" s="62"/>
      <c r="N726" s="58"/>
      <c r="O726" s="58" t="e">
        <f>VLOOKUP(D726,商品标准转化表!$B:$H,6,FALSE)</f>
        <v>#N/A</v>
      </c>
      <c r="P726" s="58" t="e">
        <f>VLOOKUP(D726,商品标准转化表!$B:$H,5,FALSE)</f>
        <v>#N/A</v>
      </c>
    </row>
    <row r="727" customFormat="1" spans="1:16">
      <c r="A727" s="58"/>
      <c r="B727" s="58"/>
      <c r="C727" s="59"/>
      <c r="D727" s="58"/>
      <c r="E727" s="57"/>
      <c r="F727" s="58"/>
      <c r="G727" s="60"/>
      <c r="H727" s="60"/>
      <c r="I727" s="58"/>
      <c r="J727" s="61" t="e">
        <f>VLOOKUP(D727,商品标准转化表!$B:$H,7,FALSE)</f>
        <v>#N/A</v>
      </c>
      <c r="K727" s="57"/>
      <c r="L727" s="57"/>
      <c r="M727" s="62"/>
      <c r="N727" s="58"/>
      <c r="O727" s="58" t="e">
        <f>VLOOKUP(D727,商品标准转化表!$B:$H,6,FALSE)</f>
        <v>#N/A</v>
      </c>
      <c r="P727" s="58" t="e">
        <f>VLOOKUP(D727,商品标准转化表!$B:$H,5,FALSE)</f>
        <v>#N/A</v>
      </c>
    </row>
    <row r="728" customFormat="1" spans="1:16">
      <c r="A728" s="58"/>
      <c r="B728" s="58"/>
      <c r="C728" s="59"/>
      <c r="D728" s="58"/>
      <c r="E728" s="57"/>
      <c r="F728" s="58"/>
      <c r="G728" s="60"/>
      <c r="H728" s="60"/>
      <c r="I728" s="58"/>
      <c r="J728" s="61" t="e">
        <f>VLOOKUP(D728,商品标准转化表!$B:$H,7,FALSE)</f>
        <v>#N/A</v>
      </c>
      <c r="K728" s="57"/>
      <c r="L728" s="57"/>
      <c r="M728" s="62"/>
      <c r="N728" s="58"/>
      <c r="O728" s="58" t="e">
        <f>VLOOKUP(D728,商品标准转化表!$B:$H,6,FALSE)</f>
        <v>#N/A</v>
      </c>
      <c r="P728" s="58" t="e">
        <f>VLOOKUP(D728,商品标准转化表!$B:$H,5,FALSE)</f>
        <v>#N/A</v>
      </c>
    </row>
    <row r="729" customFormat="1" spans="1:16">
      <c r="A729" s="58"/>
      <c r="B729" s="58"/>
      <c r="C729" s="59"/>
      <c r="D729" s="58"/>
      <c r="E729" s="57"/>
      <c r="F729" s="58"/>
      <c r="G729" s="60"/>
      <c r="H729" s="60"/>
      <c r="I729" s="58"/>
      <c r="J729" s="61" t="e">
        <f>VLOOKUP(D729,商品标准转化表!$B:$H,7,FALSE)</f>
        <v>#N/A</v>
      </c>
      <c r="K729" s="57"/>
      <c r="L729" s="57"/>
      <c r="M729" s="62"/>
      <c r="N729" s="58"/>
      <c r="O729" s="58" t="e">
        <f>VLOOKUP(D729,商品标准转化表!$B:$H,6,FALSE)</f>
        <v>#N/A</v>
      </c>
      <c r="P729" s="58" t="e">
        <f>VLOOKUP(D729,商品标准转化表!$B:$H,5,FALSE)</f>
        <v>#N/A</v>
      </c>
    </row>
    <row r="730" customFormat="1" spans="1:16">
      <c r="A730" s="58"/>
      <c r="B730" s="58"/>
      <c r="C730" s="59"/>
      <c r="D730" s="58"/>
      <c r="E730" s="57"/>
      <c r="F730" s="58"/>
      <c r="G730" s="60"/>
      <c r="H730" s="60"/>
      <c r="I730" s="58"/>
      <c r="J730" s="61" t="e">
        <f>VLOOKUP(D730,商品标准转化表!$B:$H,7,FALSE)</f>
        <v>#N/A</v>
      </c>
      <c r="K730" s="57"/>
      <c r="L730" s="57"/>
      <c r="M730" s="62"/>
      <c r="N730" s="58"/>
      <c r="O730" s="58" t="e">
        <f>VLOOKUP(D730,商品标准转化表!$B:$H,6,FALSE)</f>
        <v>#N/A</v>
      </c>
      <c r="P730" s="58" t="e">
        <f>VLOOKUP(D730,商品标准转化表!$B:$H,5,FALSE)</f>
        <v>#N/A</v>
      </c>
    </row>
    <row r="731" customFormat="1" spans="1:16">
      <c r="A731" s="58"/>
      <c r="B731" s="58"/>
      <c r="C731" s="59"/>
      <c r="D731" s="58"/>
      <c r="E731" s="57"/>
      <c r="F731" s="58"/>
      <c r="G731" s="60"/>
      <c r="H731" s="60"/>
      <c r="I731" s="58"/>
      <c r="J731" s="61" t="e">
        <f>VLOOKUP(D731,商品标准转化表!$B:$H,7,FALSE)</f>
        <v>#N/A</v>
      </c>
      <c r="K731" s="57"/>
      <c r="L731" s="57"/>
      <c r="M731" s="62"/>
      <c r="N731" s="58"/>
      <c r="O731" s="58" t="e">
        <f>VLOOKUP(D731,商品标准转化表!$B:$H,6,FALSE)</f>
        <v>#N/A</v>
      </c>
      <c r="P731" s="58" t="e">
        <f>VLOOKUP(D731,商品标准转化表!$B:$H,5,FALSE)</f>
        <v>#N/A</v>
      </c>
    </row>
    <row r="732" customFormat="1" spans="1:16">
      <c r="A732" s="58"/>
      <c r="B732" s="58"/>
      <c r="C732" s="59"/>
      <c r="D732" s="58"/>
      <c r="E732" s="57"/>
      <c r="F732" s="58"/>
      <c r="G732" s="60"/>
      <c r="H732" s="60"/>
      <c r="I732" s="58"/>
      <c r="J732" s="61" t="e">
        <f>VLOOKUP(D732,商品标准转化表!$B:$H,7,FALSE)</f>
        <v>#N/A</v>
      </c>
      <c r="K732" s="57"/>
      <c r="L732" s="57"/>
      <c r="M732" s="62"/>
      <c r="N732" s="58"/>
      <c r="O732" s="58" t="e">
        <f>VLOOKUP(D732,商品标准转化表!$B:$H,6,FALSE)</f>
        <v>#N/A</v>
      </c>
      <c r="P732" s="58" t="e">
        <f>VLOOKUP(D732,商品标准转化表!$B:$H,5,FALSE)</f>
        <v>#N/A</v>
      </c>
    </row>
    <row r="733" customFormat="1" spans="1:16">
      <c r="A733" s="58"/>
      <c r="B733" s="58"/>
      <c r="C733" s="59"/>
      <c r="D733" s="58"/>
      <c r="E733" s="57"/>
      <c r="F733" s="58"/>
      <c r="G733" s="60"/>
      <c r="H733" s="60"/>
      <c r="I733" s="58"/>
      <c r="J733" s="61" t="e">
        <f>VLOOKUP(D733,商品标准转化表!$B:$H,7,FALSE)</f>
        <v>#N/A</v>
      </c>
      <c r="K733" s="57"/>
      <c r="L733" s="57"/>
      <c r="M733" s="62"/>
      <c r="N733" s="58"/>
      <c r="O733" s="58" t="e">
        <f>VLOOKUP(D733,商品标准转化表!$B:$H,6,FALSE)</f>
        <v>#N/A</v>
      </c>
      <c r="P733" s="58" t="e">
        <f>VLOOKUP(D733,商品标准转化表!$B:$H,5,FALSE)</f>
        <v>#N/A</v>
      </c>
    </row>
    <row r="734" customFormat="1" spans="1:16">
      <c r="A734" s="58"/>
      <c r="B734" s="58"/>
      <c r="C734" s="59"/>
      <c r="D734" s="58"/>
      <c r="E734" s="57"/>
      <c r="F734" s="58"/>
      <c r="G734" s="60"/>
      <c r="H734" s="60"/>
      <c r="I734" s="58"/>
      <c r="J734" s="61" t="e">
        <f>VLOOKUP(D734,商品标准转化表!$B:$H,7,FALSE)</f>
        <v>#N/A</v>
      </c>
      <c r="K734" s="57"/>
      <c r="L734" s="57"/>
      <c r="M734" s="62"/>
      <c r="N734" s="58"/>
      <c r="O734" s="58" t="e">
        <f>VLOOKUP(D734,商品标准转化表!$B:$H,6,FALSE)</f>
        <v>#N/A</v>
      </c>
      <c r="P734" s="58" t="e">
        <f>VLOOKUP(D734,商品标准转化表!$B:$H,5,FALSE)</f>
        <v>#N/A</v>
      </c>
    </row>
    <row r="735" customFormat="1" spans="1:16">
      <c r="A735" s="58"/>
      <c r="B735" s="58"/>
      <c r="C735" s="59"/>
      <c r="D735" s="58"/>
      <c r="E735" s="57"/>
      <c r="F735" s="58"/>
      <c r="G735" s="60"/>
      <c r="H735" s="60"/>
      <c r="I735" s="58"/>
      <c r="J735" s="61" t="e">
        <f>VLOOKUP(D735,商品标准转化表!$B:$H,7,FALSE)</f>
        <v>#N/A</v>
      </c>
      <c r="K735" s="57"/>
      <c r="L735" s="57"/>
      <c r="M735" s="62"/>
      <c r="N735" s="58"/>
      <c r="O735" s="58" t="e">
        <f>VLOOKUP(D735,商品标准转化表!$B:$H,6,FALSE)</f>
        <v>#N/A</v>
      </c>
      <c r="P735" s="58" t="e">
        <f>VLOOKUP(D735,商品标准转化表!$B:$H,5,FALSE)</f>
        <v>#N/A</v>
      </c>
    </row>
    <row r="736" customFormat="1" spans="1:16">
      <c r="A736" s="58"/>
      <c r="B736" s="58"/>
      <c r="C736" s="59"/>
      <c r="D736" s="58"/>
      <c r="E736" s="57"/>
      <c r="F736" s="58"/>
      <c r="G736" s="60"/>
      <c r="H736" s="60"/>
      <c r="I736" s="58"/>
      <c r="J736" s="61" t="e">
        <f>VLOOKUP(D736,商品标准转化表!$B:$H,7,FALSE)</f>
        <v>#N/A</v>
      </c>
      <c r="K736" s="57"/>
      <c r="L736" s="57"/>
      <c r="M736" s="62"/>
      <c r="N736" s="58"/>
      <c r="O736" s="58" t="e">
        <f>VLOOKUP(D736,商品标准转化表!$B:$H,6,FALSE)</f>
        <v>#N/A</v>
      </c>
      <c r="P736" s="58" t="e">
        <f>VLOOKUP(D736,商品标准转化表!$B:$H,5,FALSE)</f>
        <v>#N/A</v>
      </c>
    </row>
    <row r="737" customFormat="1" spans="1:16">
      <c r="A737" s="58"/>
      <c r="B737" s="58"/>
      <c r="C737" s="59"/>
      <c r="D737" s="58"/>
      <c r="E737" s="57"/>
      <c r="F737" s="58"/>
      <c r="G737" s="60"/>
      <c r="H737" s="60"/>
      <c r="I737" s="58"/>
      <c r="J737" s="61" t="e">
        <f>VLOOKUP(D737,商品标准转化表!$B:$H,7,FALSE)</f>
        <v>#N/A</v>
      </c>
      <c r="K737" s="57"/>
      <c r="L737" s="57"/>
      <c r="M737" s="62"/>
      <c r="N737" s="58"/>
      <c r="O737" s="58" t="e">
        <f>VLOOKUP(D737,商品标准转化表!$B:$H,6,FALSE)</f>
        <v>#N/A</v>
      </c>
      <c r="P737" s="58" t="e">
        <f>VLOOKUP(D737,商品标准转化表!$B:$H,5,FALSE)</f>
        <v>#N/A</v>
      </c>
    </row>
    <row r="738" customFormat="1" spans="1:16">
      <c r="A738" s="58"/>
      <c r="B738" s="58"/>
      <c r="C738" s="59"/>
      <c r="D738" s="58"/>
      <c r="E738" s="57"/>
      <c r="F738" s="58"/>
      <c r="G738" s="60"/>
      <c r="H738" s="60"/>
      <c r="I738" s="58"/>
      <c r="J738" s="61" t="e">
        <f>VLOOKUP(D738,商品标准转化表!$B:$H,7,FALSE)</f>
        <v>#N/A</v>
      </c>
      <c r="K738" s="57"/>
      <c r="L738" s="57"/>
      <c r="M738" s="62"/>
      <c r="N738" s="58"/>
      <c r="O738" s="58" t="e">
        <f>VLOOKUP(D738,商品标准转化表!$B:$H,6,FALSE)</f>
        <v>#N/A</v>
      </c>
      <c r="P738" s="58" t="e">
        <f>VLOOKUP(D738,商品标准转化表!$B:$H,5,FALSE)</f>
        <v>#N/A</v>
      </c>
    </row>
    <row r="739" customFormat="1" spans="1:16">
      <c r="A739" s="58"/>
      <c r="B739" s="58"/>
      <c r="C739" s="59"/>
      <c r="D739" s="58"/>
      <c r="E739" s="57"/>
      <c r="F739" s="58"/>
      <c r="G739" s="60"/>
      <c r="H739" s="60"/>
      <c r="I739" s="58"/>
      <c r="J739" s="61" t="e">
        <f>VLOOKUP(D739,商品标准转化表!$B:$H,7,FALSE)</f>
        <v>#N/A</v>
      </c>
      <c r="K739" s="57"/>
      <c r="L739" s="57"/>
      <c r="M739" s="62"/>
      <c r="N739" s="58"/>
      <c r="O739" s="58" t="e">
        <f>VLOOKUP(D739,商品标准转化表!$B:$H,6,FALSE)</f>
        <v>#N/A</v>
      </c>
      <c r="P739" s="58" t="e">
        <f>VLOOKUP(D739,商品标准转化表!$B:$H,5,FALSE)</f>
        <v>#N/A</v>
      </c>
    </row>
    <row r="740" customFormat="1" spans="1:16">
      <c r="A740" s="58"/>
      <c r="B740" s="58"/>
      <c r="C740" s="59"/>
      <c r="D740" s="58"/>
      <c r="E740" s="57"/>
      <c r="F740" s="58"/>
      <c r="G740" s="60"/>
      <c r="H740" s="60"/>
      <c r="I740" s="58"/>
      <c r="J740" s="61" t="e">
        <f>VLOOKUP(D740,商品标准转化表!$B:$H,7,FALSE)</f>
        <v>#N/A</v>
      </c>
      <c r="K740" s="57"/>
      <c r="L740" s="57"/>
      <c r="M740" s="62"/>
      <c r="N740" s="58"/>
      <c r="O740" s="58" t="e">
        <f>VLOOKUP(D740,商品标准转化表!$B:$H,6,FALSE)</f>
        <v>#N/A</v>
      </c>
      <c r="P740" s="58" t="e">
        <f>VLOOKUP(D740,商品标准转化表!$B:$H,5,FALSE)</f>
        <v>#N/A</v>
      </c>
    </row>
    <row r="741" customFormat="1" spans="1:16">
      <c r="A741" s="58"/>
      <c r="B741" s="58"/>
      <c r="C741" s="59"/>
      <c r="D741" s="58"/>
      <c r="E741" s="57"/>
      <c r="F741" s="58"/>
      <c r="G741" s="60"/>
      <c r="H741" s="60"/>
      <c r="I741" s="58"/>
      <c r="J741" s="61" t="e">
        <f>VLOOKUP(D741,商品标准转化表!$B:$H,7,FALSE)</f>
        <v>#N/A</v>
      </c>
      <c r="K741" s="57"/>
      <c r="L741" s="57"/>
      <c r="M741" s="62"/>
      <c r="N741" s="58"/>
      <c r="O741" s="58" t="e">
        <f>VLOOKUP(D741,商品标准转化表!$B:$H,6,FALSE)</f>
        <v>#N/A</v>
      </c>
      <c r="P741" s="58" t="e">
        <f>VLOOKUP(D741,商品标准转化表!$B:$H,5,FALSE)</f>
        <v>#N/A</v>
      </c>
    </row>
    <row r="742" customFormat="1" spans="1:16">
      <c r="A742" s="58"/>
      <c r="B742" s="58"/>
      <c r="C742" s="59"/>
      <c r="D742" s="58"/>
      <c r="E742" s="57"/>
      <c r="F742" s="58"/>
      <c r="G742" s="60"/>
      <c r="H742" s="60"/>
      <c r="I742" s="58"/>
      <c r="J742" s="61" t="e">
        <f>VLOOKUP(D742,商品标准转化表!$B:$H,7,FALSE)</f>
        <v>#N/A</v>
      </c>
      <c r="K742" s="57"/>
      <c r="L742" s="57"/>
      <c r="M742" s="62"/>
      <c r="N742" s="58"/>
      <c r="O742" s="58" t="e">
        <f>VLOOKUP(D742,商品标准转化表!$B:$H,6,FALSE)</f>
        <v>#N/A</v>
      </c>
      <c r="P742" s="58" t="e">
        <f>VLOOKUP(D742,商品标准转化表!$B:$H,5,FALSE)</f>
        <v>#N/A</v>
      </c>
    </row>
    <row r="743" customFormat="1" spans="1:16">
      <c r="A743" s="58"/>
      <c r="B743" s="58"/>
      <c r="C743" s="59"/>
      <c r="D743" s="58"/>
      <c r="E743" s="57"/>
      <c r="F743" s="58"/>
      <c r="G743" s="60"/>
      <c r="H743" s="60"/>
      <c r="I743" s="58"/>
      <c r="J743" s="61" t="e">
        <f>VLOOKUP(D743,商品标准转化表!$B:$H,7,FALSE)</f>
        <v>#N/A</v>
      </c>
      <c r="K743" s="57"/>
      <c r="L743" s="57"/>
      <c r="M743" s="62"/>
      <c r="N743" s="58"/>
      <c r="O743" s="58" t="e">
        <f>VLOOKUP(D743,商品标准转化表!$B:$H,6,FALSE)</f>
        <v>#N/A</v>
      </c>
      <c r="P743" s="58" t="e">
        <f>VLOOKUP(D743,商品标准转化表!$B:$H,5,FALSE)</f>
        <v>#N/A</v>
      </c>
    </row>
    <row r="744" customFormat="1" spans="1:16">
      <c r="A744" s="58"/>
      <c r="B744" s="58"/>
      <c r="C744" s="59"/>
      <c r="D744" s="58"/>
      <c r="E744" s="57"/>
      <c r="F744" s="58"/>
      <c r="G744" s="60"/>
      <c r="H744" s="60"/>
      <c r="I744" s="58"/>
      <c r="J744" s="61" t="e">
        <f>VLOOKUP(D744,商品标准转化表!$B:$H,7,FALSE)</f>
        <v>#N/A</v>
      </c>
      <c r="K744" s="57"/>
      <c r="L744" s="57"/>
      <c r="M744" s="62"/>
      <c r="N744" s="58"/>
      <c r="O744" s="58" t="e">
        <f>VLOOKUP(D744,商品标准转化表!$B:$H,6,FALSE)</f>
        <v>#N/A</v>
      </c>
      <c r="P744" s="58" t="e">
        <f>VLOOKUP(D744,商品标准转化表!$B:$H,5,FALSE)</f>
        <v>#N/A</v>
      </c>
    </row>
    <row r="745" customFormat="1" spans="1:16">
      <c r="A745" s="58"/>
      <c r="B745" s="58"/>
      <c r="C745" s="59"/>
      <c r="D745" s="58"/>
      <c r="E745" s="57"/>
      <c r="F745" s="58"/>
      <c r="G745" s="60"/>
      <c r="H745" s="60"/>
      <c r="I745" s="58"/>
      <c r="J745" s="61" t="e">
        <f>VLOOKUP(D745,商品标准转化表!$B:$H,7,FALSE)</f>
        <v>#N/A</v>
      </c>
      <c r="K745" s="57"/>
      <c r="L745" s="57"/>
      <c r="M745" s="62"/>
      <c r="N745" s="58"/>
      <c r="O745" s="58" t="e">
        <f>VLOOKUP(D745,商品标准转化表!$B:$H,6,FALSE)</f>
        <v>#N/A</v>
      </c>
      <c r="P745" s="58" t="e">
        <f>VLOOKUP(D745,商品标准转化表!$B:$H,5,FALSE)</f>
        <v>#N/A</v>
      </c>
    </row>
    <row r="746" customFormat="1" spans="1:16">
      <c r="A746" s="58"/>
      <c r="B746" s="58"/>
      <c r="C746" s="59"/>
      <c r="D746" s="58"/>
      <c r="E746" s="57"/>
      <c r="F746" s="58"/>
      <c r="G746" s="60"/>
      <c r="H746" s="60"/>
      <c r="I746" s="58"/>
      <c r="J746" s="61" t="e">
        <f>VLOOKUP(D746,商品标准转化表!$B:$H,7,FALSE)</f>
        <v>#N/A</v>
      </c>
      <c r="K746" s="57"/>
      <c r="L746" s="57"/>
      <c r="M746" s="62"/>
      <c r="N746" s="58"/>
      <c r="O746" s="58" t="e">
        <f>VLOOKUP(D746,商品标准转化表!$B:$H,6,FALSE)</f>
        <v>#N/A</v>
      </c>
      <c r="P746" s="58" t="e">
        <f>VLOOKUP(D746,商品标准转化表!$B:$H,5,FALSE)</f>
        <v>#N/A</v>
      </c>
    </row>
    <row r="747" customFormat="1" spans="1:16">
      <c r="A747" s="58"/>
      <c r="B747" s="58"/>
      <c r="C747" s="59"/>
      <c r="D747" s="58"/>
      <c r="E747" s="57"/>
      <c r="F747" s="58"/>
      <c r="G747" s="60"/>
      <c r="H747" s="60"/>
      <c r="I747" s="58"/>
      <c r="J747" s="61" t="e">
        <f>VLOOKUP(D747,商品标准转化表!$B:$H,7,FALSE)</f>
        <v>#N/A</v>
      </c>
      <c r="K747" s="57"/>
      <c r="L747" s="57"/>
      <c r="M747" s="62"/>
      <c r="N747" s="58"/>
      <c r="O747" s="58" t="e">
        <f>VLOOKUP(D747,商品标准转化表!$B:$H,6,FALSE)</f>
        <v>#N/A</v>
      </c>
      <c r="P747" s="58" t="e">
        <f>VLOOKUP(D747,商品标准转化表!$B:$H,5,FALSE)</f>
        <v>#N/A</v>
      </c>
    </row>
    <row r="748" customFormat="1" spans="1:16">
      <c r="A748" s="58"/>
      <c r="B748" s="58"/>
      <c r="C748" s="59"/>
      <c r="D748" s="58"/>
      <c r="E748" s="57"/>
      <c r="F748" s="58"/>
      <c r="G748" s="60"/>
      <c r="H748" s="60"/>
      <c r="I748" s="58"/>
      <c r="J748" s="61" t="e">
        <f>VLOOKUP(D748,商品标准转化表!$B:$H,7,FALSE)</f>
        <v>#N/A</v>
      </c>
      <c r="K748" s="57"/>
      <c r="L748" s="57"/>
      <c r="M748" s="62"/>
      <c r="N748" s="58"/>
      <c r="O748" s="58" t="e">
        <f>VLOOKUP(D748,商品标准转化表!$B:$H,6,FALSE)</f>
        <v>#N/A</v>
      </c>
      <c r="P748" s="58" t="e">
        <f>VLOOKUP(D748,商品标准转化表!$B:$H,5,FALSE)</f>
        <v>#N/A</v>
      </c>
    </row>
    <row r="749" customFormat="1" spans="1:16">
      <c r="A749" s="58"/>
      <c r="B749" s="58"/>
      <c r="C749" s="59"/>
      <c r="D749" s="58"/>
      <c r="E749" s="57"/>
      <c r="F749" s="58"/>
      <c r="G749" s="60"/>
      <c r="H749" s="60"/>
      <c r="I749" s="58"/>
      <c r="J749" s="61" t="e">
        <f>VLOOKUP(D749,商品标准转化表!$B:$H,7,FALSE)</f>
        <v>#N/A</v>
      </c>
      <c r="K749" s="57"/>
      <c r="L749" s="57"/>
      <c r="M749" s="62"/>
      <c r="N749" s="58"/>
      <c r="O749" s="58" t="e">
        <f>VLOOKUP(D749,商品标准转化表!$B:$H,6,FALSE)</f>
        <v>#N/A</v>
      </c>
      <c r="P749" s="58" t="e">
        <f>VLOOKUP(D749,商品标准转化表!$B:$H,5,FALSE)</f>
        <v>#N/A</v>
      </c>
    </row>
    <row r="750" customFormat="1" spans="1:16">
      <c r="A750" s="58"/>
      <c r="B750" s="58"/>
      <c r="C750" s="59"/>
      <c r="D750" s="58"/>
      <c r="E750" s="57"/>
      <c r="F750" s="58"/>
      <c r="G750" s="60"/>
      <c r="H750" s="60"/>
      <c r="I750" s="58"/>
      <c r="J750" s="61" t="e">
        <f>VLOOKUP(D750,商品标准转化表!$B:$H,7,FALSE)</f>
        <v>#N/A</v>
      </c>
      <c r="K750" s="57"/>
      <c r="L750" s="57"/>
      <c r="M750" s="62"/>
      <c r="N750" s="58"/>
      <c r="O750" s="58" t="e">
        <f>VLOOKUP(D750,商品标准转化表!$B:$H,6,FALSE)</f>
        <v>#N/A</v>
      </c>
      <c r="P750" s="58" t="e">
        <f>VLOOKUP(D750,商品标准转化表!$B:$H,5,FALSE)</f>
        <v>#N/A</v>
      </c>
    </row>
    <row r="751" customFormat="1" spans="1:16">
      <c r="A751" s="58"/>
      <c r="B751" s="58"/>
      <c r="C751" s="59"/>
      <c r="D751" s="58"/>
      <c r="E751" s="57"/>
      <c r="F751" s="58"/>
      <c r="G751" s="60"/>
      <c r="H751" s="60"/>
      <c r="I751" s="58"/>
      <c r="J751" s="61" t="e">
        <f>VLOOKUP(D751,商品标准转化表!$B:$H,7,FALSE)</f>
        <v>#N/A</v>
      </c>
      <c r="K751" s="57"/>
      <c r="L751" s="57"/>
      <c r="M751" s="62"/>
      <c r="N751" s="58"/>
      <c r="O751" s="58" t="e">
        <f>VLOOKUP(D751,商品标准转化表!$B:$H,6,FALSE)</f>
        <v>#N/A</v>
      </c>
      <c r="P751" s="58" t="e">
        <f>VLOOKUP(D751,商品标准转化表!$B:$H,5,FALSE)</f>
        <v>#N/A</v>
      </c>
    </row>
    <row r="752" customFormat="1" spans="1:16">
      <c r="A752" s="58"/>
      <c r="B752" s="58"/>
      <c r="C752" s="59"/>
      <c r="D752" s="58"/>
      <c r="E752" s="57"/>
      <c r="F752" s="58"/>
      <c r="G752" s="60"/>
      <c r="H752" s="60"/>
      <c r="I752" s="58"/>
      <c r="J752" s="61" t="e">
        <f>VLOOKUP(D752,商品标准转化表!$B:$H,7,FALSE)</f>
        <v>#N/A</v>
      </c>
      <c r="K752" s="57"/>
      <c r="L752" s="57"/>
      <c r="M752" s="62"/>
      <c r="N752" s="58"/>
      <c r="O752" s="58" t="e">
        <f>VLOOKUP(D752,商品标准转化表!$B:$H,6,FALSE)</f>
        <v>#N/A</v>
      </c>
      <c r="P752" s="58" t="e">
        <f>VLOOKUP(D752,商品标准转化表!$B:$H,5,FALSE)</f>
        <v>#N/A</v>
      </c>
    </row>
    <row r="753" customFormat="1" spans="1:16">
      <c r="A753" s="58"/>
      <c r="B753" s="58"/>
      <c r="C753" s="59"/>
      <c r="D753" s="58"/>
      <c r="E753" s="57"/>
      <c r="F753" s="58"/>
      <c r="G753" s="60"/>
      <c r="H753" s="60"/>
      <c r="I753" s="58"/>
      <c r="J753" s="61" t="e">
        <f>VLOOKUP(D753,商品标准转化表!$B:$H,7,FALSE)</f>
        <v>#N/A</v>
      </c>
      <c r="K753" s="57"/>
      <c r="L753" s="57"/>
      <c r="M753" s="62"/>
      <c r="N753" s="58"/>
      <c r="O753" s="58" t="e">
        <f>VLOOKUP(D753,商品标准转化表!$B:$H,6,FALSE)</f>
        <v>#N/A</v>
      </c>
      <c r="P753" s="58" t="e">
        <f>VLOOKUP(D753,商品标准转化表!$B:$H,5,FALSE)</f>
        <v>#N/A</v>
      </c>
    </row>
    <row r="754" customFormat="1" spans="1:16">
      <c r="A754" s="58"/>
      <c r="B754" s="58"/>
      <c r="C754" s="59"/>
      <c r="D754" s="58"/>
      <c r="E754" s="57"/>
      <c r="F754" s="58"/>
      <c r="G754" s="60"/>
      <c r="H754" s="60"/>
      <c r="I754" s="58"/>
      <c r="J754" s="61" t="e">
        <f>VLOOKUP(D754,商品标准转化表!$B:$H,7,FALSE)</f>
        <v>#N/A</v>
      </c>
      <c r="K754" s="57"/>
      <c r="L754" s="57"/>
      <c r="M754" s="62"/>
      <c r="N754" s="58"/>
      <c r="O754" s="58" t="e">
        <f>VLOOKUP(D754,商品标准转化表!$B:$H,6,FALSE)</f>
        <v>#N/A</v>
      </c>
      <c r="P754" s="58" t="e">
        <f>VLOOKUP(D754,商品标准转化表!$B:$H,5,FALSE)</f>
        <v>#N/A</v>
      </c>
    </row>
    <row r="755" customFormat="1" spans="1:16">
      <c r="A755" s="58"/>
      <c r="B755" s="58"/>
      <c r="C755" s="59"/>
      <c r="D755" s="58"/>
      <c r="E755" s="57"/>
      <c r="F755" s="58"/>
      <c r="G755" s="60"/>
      <c r="H755" s="60"/>
      <c r="I755" s="58"/>
      <c r="J755" s="61" t="e">
        <f>VLOOKUP(D755,商品标准转化表!$B:$H,7,FALSE)</f>
        <v>#N/A</v>
      </c>
      <c r="K755" s="57"/>
      <c r="L755" s="57"/>
      <c r="M755" s="62"/>
      <c r="N755" s="58"/>
      <c r="O755" s="58" t="e">
        <f>VLOOKUP(D755,商品标准转化表!$B:$H,6,FALSE)</f>
        <v>#N/A</v>
      </c>
      <c r="P755" s="58" t="e">
        <f>VLOOKUP(D755,商品标准转化表!$B:$H,5,FALSE)</f>
        <v>#N/A</v>
      </c>
    </row>
    <row r="756" customFormat="1" spans="1:16">
      <c r="A756" s="58"/>
      <c r="B756" s="58"/>
      <c r="C756" s="59"/>
      <c r="D756" s="58"/>
      <c r="E756" s="57"/>
      <c r="F756" s="58"/>
      <c r="G756" s="60"/>
      <c r="H756" s="60"/>
      <c r="I756" s="58"/>
      <c r="J756" s="61" t="e">
        <f>VLOOKUP(D756,商品标准转化表!$B:$H,7,FALSE)</f>
        <v>#N/A</v>
      </c>
      <c r="K756" s="57"/>
      <c r="L756" s="57"/>
      <c r="M756" s="62"/>
      <c r="N756" s="58"/>
      <c r="O756" s="58" t="e">
        <f>VLOOKUP(D756,商品标准转化表!$B:$H,6,FALSE)</f>
        <v>#N/A</v>
      </c>
      <c r="P756" s="58" t="e">
        <f>VLOOKUP(D756,商品标准转化表!$B:$H,5,FALSE)</f>
        <v>#N/A</v>
      </c>
    </row>
    <row r="757" customFormat="1" spans="1:16">
      <c r="A757" s="58"/>
      <c r="B757" s="58"/>
      <c r="C757" s="59"/>
      <c r="D757" s="58"/>
      <c r="E757" s="57"/>
      <c r="F757" s="58"/>
      <c r="G757" s="60"/>
      <c r="H757" s="60"/>
      <c r="I757" s="58"/>
      <c r="J757" s="61" t="e">
        <f>VLOOKUP(D757,商品标准转化表!$B:$H,7,FALSE)</f>
        <v>#N/A</v>
      </c>
      <c r="K757" s="57"/>
      <c r="L757" s="57"/>
      <c r="M757" s="62"/>
      <c r="N757" s="58"/>
      <c r="O757" s="58" t="e">
        <f>VLOOKUP(D757,商品标准转化表!$B:$H,6,FALSE)</f>
        <v>#N/A</v>
      </c>
      <c r="P757" s="58" t="e">
        <f>VLOOKUP(D757,商品标准转化表!$B:$H,5,FALSE)</f>
        <v>#N/A</v>
      </c>
    </row>
    <row r="758" customFormat="1" spans="1:16">
      <c r="A758" s="58"/>
      <c r="B758" s="58"/>
      <c r="C758" s="59"/>
      <c r="D758" s="58"/>
      <c r="E758" s="57"/>
      <c r="F758" s="58"/>
      <c r="G758" s="60"/>
      <c r="H758" s="60"/>
      <c r="I758" s="58"/>
      <c r="J758" s="61" t="e">
        <f>VLOOKUP(D758,商品标准转化表!$B:$H,7,FALSE)</f>
        <v>#N/A</v>
      </c>
      <c r="K758" s="57"/>
      <c r="L758" s="57"/>
      <c r="M758" s="62"/>
      <c r="N758" s="58"/>
      <c r="O758" s="58" t="e">
        <f>VLOOKUP(D758,商品标准转化表!$B:$H,6,FALSE)</f>
        <v>#N/A</v>
      </c>
      <c r="P758" s="58" t="e">
        <f>VLOOKUP(D758,商品标准转化表!$B:$H,5,FALSE)</f>
        <v>#N/A</v>
      </c>
    </row>
    <row r="759" customFormat="1" spans="1:16">
      <c r="A759" s="58"/>
      <c r="B759" s="58"/>
      <c r="C759" s="59"/>
      <c r="D759" s="58"/>
      <c r="E759" s="57"/>
      <c r="F759" s="58"/>
      <c r="G759" s="60"/>
      <c r="H759" s="60"/>
      <c r="I759" s="58"/>
      <c r="J759" s="61" t="e">
        <f>VLOOKUP(D759,商品标准转化表!$B:$H,7,FALSE)</f>
        <v>#N/A</v>
      </c>
      <c r="K759" s="57"/>
      <c r="L759" s="57"/>
      <c r="M759" s="62"/>
      <c r="N759" s="58"/>
      <c r="O759" s="58" t="e">
        <f>VLOOKUP(D759,商品标准转化表!$B:$H,6,FALSE)</f>
        <v>#N/A</v>
      </c>
      <c r="P759" s="58" t="e">
        <f>VLOOKUP(D759,商品标准转化表!$B:$H,5,FALSE)</f>
        <v>#N/A</v>
      </c>
    </row>
    <row r="760" customFormat="1" spans="1:16">
      <c r="A760" s="58"/>
      <c r="B760" s="58"/>
      <c r="C760" s="59"/>
      <c r="D760" s="58"/>
      <c r="E760" s="57"/>
      <c r="F760" s="58"/>
      <c r="G760" s="60"/>
      <c r="H760" s="60"/>
      <c r="I760" s="58"/>
      <c r="J760" s="61" t="e">
        <f>VLOOKUP(D760,商品标准转化表!$B:$H,7,FALSE)</f>
        <v>#N/A</v>
      </c>
      <c r="K760" s="57"/>
      <c r="L760" s="57"/>
      <c r="M760" s="62"/>
      <c r="N760" s="58"/>
      <c r="O760" s="58" t="e">
        <f>VLOOKUP(D760,商品标准转化表!$B:$H,6,FALSE)</f>
        <v>#N/A</v>
      </c>
      <c r="P760" s="58" t="e">
        <f>VLOOKUP(D760,商品标准转化表!$B:$H,5,FALSE)</f>
        <v>#N/A</v>
      </c>
    </row>
    <row r="761" customFormat="1" spans="1:16">
      <c r="A761" s="58"/>
      <c r="B761" s="58"/>
      <c r="C761" s="59"/>
      <c r="D761" s="58"/>
      <c r="E761" s="57"/>
      <c r="F761" s="58"/>
      <c r="G761" s="60"/>
      <c r="H761" s="60"/>
      <c r="I761" s="58"/>
      <c r="J761" s="61" t="e">
        <f>VLOOKUP(D761,商品标准转化表!$B:$H,7,FALSE)</f>
        <v>#N/A</v>
      </c>
      <c r="K761" s="57"/>
      <c r="L761" s="57"/>
      <c r="M761" s="62"/>
      <c r="N761" s="58"/>
      <c r="O761" s="58" t="e">
        <f>VLOOKUP(D761,商品标准转化表!$B:$H,6,FALSE)</f>
        <v>#N/A</v>
      </c>
      <c r="P761" s="58" t="e">
        <f>VLOOKUP(D761,商品标准转化表!$B:$H,5,FALSE)</f>
        <v>#N/A</v>
      </c>
    </row>
    <row r="762" customFormat="1" spans="1:16">
      <c r="A762" s="58"/>
      <c r="B762" s="58"/>
      <c r="C762" s="59"/>
      <c r="D762" s="58"/>
      <c r="E762" s="57"/>
      <c r="F762" s="58"/>
      <c r="G762" s="60"/>
      <c r="H762" s="60"/>
      <c r="I762" s="58"/>
      <c r="J762" s="61" t="e">
        <f>VLOOKUP(D762,商品标准转化表!$B:$H,7,FALSE)</f>
        <v>#N/A</v>
      </c>
      <c r="K762" s="57"/>
      <c r="L762" s="57"/>
      <c r="M762" s="62"/>
      <c r="N762" s="58"/>
      <c r="O762" s="58" t="e">
        <f>VLOOKUP(D762,商品标准转化表!$B:$H,6,FALSE)</f>
        <v>#N/A</v>
      </c>
      <c r="P762" s="58" t="e">
        <f>VLOOKUP(D762,商品标准转化表!$B:$H,5,FALSE)</f>
        <v>#N/A</v>
      </c>
    </row>
    <row r="763" customFormat="1" spans="1:16">
      <c r="A763" s="58"/>
      <c r="B763" s="58"/>
      <c r="C763" s="59"/>
      <c r="D763" s="58"/>
      <c r="E763" s="57"/>
      <c r="F763" s="58"/>
      <c r="G763" s="60"/>
      <c r="H763" s="60"/>
      <c r="I763" s="58"/>
      <c r="J763" s="61" t="e">
        <f>VLOOKUP(D763,商品标准转化表!$B:$H,7,FALSE)</f>
        <v>#N/A</v>
      </c>
      <c r="K763" s="57"/>
      <c r="L763" s="57"/>
      <c r="M763" s="62"/>
      <c r="N763" s="58"/>
      <c r="O763" s="58" t="e">
        <f>VLOOKUP(D763,商品标准转化表!$B:$H,6,FALSE)</f>
        <v>#N/A</v>
      </c>
      <c r="P763" s="58" t="e">
        <f>VLOOKUP(D763,商品标准转化表!$B:$H,5,FALSE)</f>
        <v>#N/A</v>
      </c>
    </row>
    <row r="764" customFormat="1" spans="1:16">
      <c r="A764" s="58"/>
      <c r="B764" s="58"/>
      <c r="C764" s="59"/>
      <c r="D764" s="58"/>
      <c r="E764" s="57"/>
      <c r="F764" s="58"/>
      <c r="G764" s="60"/>
      <c r="H764" s="60"/>
      <c r="I764" s="58"/>
      <c r="J764" s="61" t="e">
        <f>VLOOKUP(D764,商品标准转化表!$B:$H,7,FALSE)</f>
        <v>#N/A</v>
      </c>
      <c r="K764" s="57"/>
      <c r="L764" s="57"/>
      <c r="M764" s="62"/>
      <c r="N764" s="58"/>
      <c r="O764" s="58" t="e">
        <f>VLOOKUP(D764,商品标准转化表!$B:$H,6,FALSE)</f>
        <v>#N/A</v>
      </c>
      <c r="P764" s="58" t="e">
        <f>VLOOKUP(D764,商品标准转化表!$B:$H,5,FALSE)</f>
        <v>#N/A</v>
      </c>
    </row>
    <row r="765" customFormat="1" spans="1:16">
      <c r="A765" s="58"/>
      <c r="B765" s="58"/>
      <c r="C765" s="59"/>
      <c r="D765" s="58"/>
      <c r="E765" s="57"/>
      <c r="F765" s="58"/>
      <c r="G765" s="60"/>
      <c r="H765" s="60"/>
      <c r="I765" s="58"/>
      <c r="J765" s="61" t="e">
        <f>VLOOKUP(D765,商品标准转化表!$B:$H,7,FALSE)</f>
        <v>#N/A</v>
      </c>
      <c r="K765" s="57"/>
      <c r="L765" s="57"/>
      <c r="M765" s="62"/>
      <c r="N765" s="58"/>
      <c r="O765" s="58" t="e">
        <f>VLOOKUP(D765,商品标准转化表!$B:$H,6,FALSE)</f>
        <v>#N/A</v>
      </c>
      <c r="P765" s="58" t="e">
        <f>VLOOKUP(D765,商品标准转化表!$B:$H,5,FALSE)</f>
        <v>#N/A</v>
      </c>
    </row>
    <row r="766" customFormat="1" spans="1:16">
      <c r="A766" s="58"/>
      <c r="B766" s="58"/>
      <c r="C766" s="59"/>
      <c r="D766" s="58"/>
      <c r="E766" s="57"/>
      <c r="F766" s="58"/>
      <c r="G766" s="60"/>
      <c r="H766" s="60"/>
      <c r="I766" s="58"/>
      <c r="J766" s="61" t="e">
        <f>VLOOKUP(D766,商品标准转化表!$B:$H,7,FALSE)</f>
        <v>#N/A</v>
      </c>
      <c r="K766" s="57"/>
      <c r="L766" s="57"/>
      <c r="M766" s="62"/>
      <c r="N766" s="58"/>
      <c r="O766" s="58" t="e">
        <f>VLOOKUP(D766,商品标准转化表!$B:$H,6,FALSE)</f>
        <v>#N/A</v>
      </c>
      <c r="P766" s="58" t="e">
        <f>VLOOKUP(D766,商品标准转化表!$B:$H,5,FALSE)</f>
        <v>#N/A</v>
      </c>
    </row>
    <row r="767" customFormat="1" spans="1:16">
      <c r="A767" s="58"/>
      <c r="B767" s="58"/>
      <c r="C767" s="59"/>
      <c r="D767" s="58"/>
      <c r="E767" s="57"/>
      <c r="F767" s="58"/>
      <c r="G767" s="60"/>
      <c r="H767" s="60"/>
      <c r="I767" s="58"/>
      <c r="J767" s="61" t="e">
        <f>VLOOKUP(D767,商品标准转化表!$B:$H,7,FALSE)</f>
        <v>#N/A</v>
      </c>
      <c r="K767" s="57"/>
      <c r="L767" s="57"/>
      <c r="M767" s="62"/>
      <c r="N767" s="58"/>
      <c r="O767" s="58" t="e">
        <f>VLOOKUP(D767,商品标准转化表!$B:$H,6,FALSE)</f>
        <v>#N/A</v>
      </c>
      <c r="P767" s="58" t="e">
        <f>VLOOKUP(D767,商品标准转化表!$B:$H,5,FALSE)</f>
        <v>#N/A</v>
      </c>
    </row>
    <row r="768" customFormat="1" spans="1:16">
      <c r="A768" s="58"/>
      <c r="B768" s="58"/>
      <c r="C768" s="59"/>
      <c r="D768" s="58"/>
      <c r="E768" s="57"/>
      <c r="F768" s="58"/>
      <c r="G768" s="60"/>
      <c r="H768" s="60"/>
      <c r="I768" s="58"/>
      <c r="J768" s="61" t="e">
        <f>VLOOKUP(D768,商品标准转化表!$B:$H,7,FALSE)</f>
        <v>#N/A</v>
      </c>
      <c r="K768" s="57"/>
      <c r="L768" s="57"/>
      <c r="M768" s="62"/>
      <c r="N768" s="58"/>
      <c r="O768" s="58" t="e">
        <f>VLOOKUP(D768,商品标准转化表!$B:$H,6,FALSE)</f>
        <v>#N/A</v>
      </c>
      <c r="P768" s="58" t="e">
        <f>VLOOKUP(D768,商品标准转化表!$B:$H,5,FALSE)</f>
        <v>#N/A</v>
      </c>
    </row>
    <row r="769" customFormat="1" spans="1:16">
      <c r="A769" s="58"/>
      <c r="B769" s="58"/>
      <c r="C769" s="59"/>
      <c r="D769" s="58"/>
      <c r="E769" s="57"/>
      <c r="F769" s="58"/>
      <c r="G769" s="60"/>
      <c r="H769" s="60"/>
      <c r="I769" s="58"/>
      <c r="J769" s="61" t="e">
        <f>VLOOKUP(D769,商品标准转化表!$B:$H,7,FALSE)</f>
        <v>#N/A</v>
      </c>
      <c r="K769" s="57"/>
      <c r="L769" s="57"/>
      <c r="M769" s="62"/>
      <c r="N769" s="58"/>
      <c r="O769" s="58" t="e">
        <f>VLOOKUP(D769,商品标准转化表!$B:$H,6,FALSE)</f>
        <v>#N/A</v>
      </c>
      <c r="P769" s="58" t="e">
        <f>VLOOKUP(D769,商品标准转化表!$B:$H,5,FALSE)</f>
        <v>#N/A</v>
      </c>
    </row>
    <row r="770" customFormat="1" spans="1:16">
      <c r="A770" s="58"/>
      <c r="B770" s="58"/>
      <c r="C770" s="59"/>
      <c r="D770" s="58"/>
      <c r="E770" s="57"/>
      <c r="F770" s="58"/>
      <c r="G770" s="60"/>
      <c r="H770" s="60"/>
      <c r="I770" s="58"/>
      <c r="J770" s="61" t="e">
        <f>VLOOKUP(D770,商品标准转化表!$B:$H,7,FALSE)</f>
        <v>#N/A</v>
      </c>
      <c r="K770" s="57"/>
      <c r="L770" s="57"/>
      <c r="M770" s="62"/>
      <c r="N770" s="58"/>
      <c r="O770" s="58" t="e">
        <f>VLOOKUP(D770,商品标准转化表!$B:$H,6,FALSE)</f>
        <v>#N/A</v>
      </c>
      <c r="P770" s="58" t="e">
        <f>VLOOKUP(D770,商品标准转化表!$B:$H,5,FALSE)</f>
        <v>#N/A</v>
      </c>
    </row>
    <row r="771" customFormat="1" spans="1:16">
      <c r="A771" s="58"/>
      <c r="B771" s="58"/>
      <c r="C771" s="59"/>
      <c r="D771" s="58"/>
      <c r="E771" s="57"/>
      <c r="F771" s="58"/>
      <c r="G771" s="60"/>
      <c r="H771" s="60"/>
      <c r="I771" s="58"/>
      <c r="J771" s="61" t="e">
        <f>VLOOKUP(D771,商品标准转化表!$B:$H,7,FALSE)</f>
        <v>#N/A</v>
      </c>
      <c r="K771" s="57"/>
      <c r="L771" s="57"/>
      <c r="M771" s="62"/>
      <c r="N771" s="58"/>
      <c r="O771" s="58" t="e">
        <f>VLOOKUP(D771,商品标准转化表!$B:$H,6,FALSE)</f>
        <v>#N/A</v>
      </c>
      <c r="P771" s="58" t="e">
        <f>VLOOKUP(D771,商品标准转化表!$B:$H,5,FALSE)</f>
        <v>#N/A</v>
      </c>
    </row>
    <row r="772" customFormat="1" spans="1:16">
      <c r="A772" s="58"/>
      <c r="B772" s="58"/>
      <c r="C772" s="59"/>
      <c r="D772" s="58"/>
      <c r="E772" s="57"/>
      <c r="F772" s="58"/>
      <c r="G772" s="60"/>
      <c r="H772" s="60"/>
      <c r="I772" s="58"/>
      <c r="J772" s="61" t="e">
        <f>VLOOKUP(D772,商品标准转化表!$B:$H,7,FALSE)</f>
        <v>#N/A</v>
      </c>
      <c r="K772" s="57"/>
      <c r="L772" s="57"/>
      <c r="M772" s="62"/>
      <c r="N772" s="58"/>
      <c r="O772" s="58" t="e">
        <f>VLOOKUP(D772,商品标准转化表!$B:$H,6,FALSE)</f>
        <v>#N/A</v>
      </c>
      <c r="P772" s="58" t="e">
        <f>VLOOKUP(D772,商品标准转化表!$B:$H,5,FALSE)</f>
        <v>#N/A</v>
      </c>
    </row>
    <row r="773" customFormat="1" spans="1:16">
      <c r="A773" s="58"/>
      <c r="B773" s="58"/>
      <c r="C773" s="59"/>
      <c r="D773" s="58"/>
      <c r="E773" s="57"/>
      <c r="F773" s="58"/>
      <c r="G773" s="60"/>
      <c r="H773" s="60"/>
      <c r="I773" s="58"/>
      <c r="J773" s="61" t="e">
        <f>VLOOKUP(D773,商品标准转化表!$B:$H,7,FALSE)</f>
        <v>#N/A</v>
      </c>
      <c r="K773" s="57"/>
      <c r="L773" s="57"/>
      <c r="M773" s="62"/>
      <c r="N773" s="58"/>
      <c r="O773" s="58" t="e">
        <f>VLOOKUP(D773,商品标准转化表!$B:$H,6,FALSE)</f>
        <v>#N/A</v>
      </c>
      <c r="P773" s="58" t="e">
        <f>VLOOKUP(D773,商品标准转化表!$B:$H,5,FALSE)</f>
        <v>#N/A</v>
      </c>
    </row>
    <row r="774" customFormat="1" spans="1:16">
      <c r="A774" s="58"/>
      <c r="B774" s="58"/>
      <c r="C774" s="59"/>
      <c r="D774" s="58"/>
      <c r="E774" s="57"/>
      <c r="F774" s="58"/>
      <c r="G774" s="60"/>
      <c r="H774" s="60"/>
      <c r="I774" s="58"/>
      <c r="J774" s="61" t="e">
        <f>VLOOKUP(D774,商品标准转化表!$B:$H,7,FALSE)</f>
        <v>#N/A</v>
      </c>
      <c r="K774" s="57"/>
      <c r="L774" s="57"/>
      <c r="M774" s="62"/>
      <c r="N774" s="58"/>
      <c r="O774" s="58" t="e">
        <f>VLOOKUP(D774,商品标准转化表!$B:$H,6,FALSE)</f>
        <v>#N/A</v>
      </c>
      <c r="P774" s="58" t="e">
        <f>VLOOKUP(D774,商品标准转化表!$B:$H,5,FALSE)</f>
        <v>#N/A</v>
      </c>
    </row>
    <row r="775" customFormat="1" spans="1:16">
      <c r="A775" s="58"/>
      <c r="B775" s="58"/>
      <c r="C775" s="59"/>
      <c r="D775" s="58"/>
      <c r="E775" s="57"/>
      <c r="F775" s="58"/>
      <c r="G775" s="60"/>
      <c r="H775" s="60"/>
      <c r="I775" s="58"/>
      <c r="J775" s="61" t="e">
        <f>VLOOKUP(D775,商品标准转化表!$B:$H,7,FALSE)</f>
        <v>#N/A</v>
      </c>
      <c r="K775" s="57"/>
      <c r="L775" s="57"/>
      <c r="M775" s="62"/>
      <c r="N775" s="58"/>
      <c r="O775" s="58" t="e">
        <f>VLOOKUP(D775,商品标准转化表!$B:$H,6,FALSE)</f>
        <v>#N/A</v>
      </c>
      <c r="P775" s="58" t="e">
        <f>VLOOKUP(D775,商品标准转化表!$B:$H,5,FALSE)</f>
        <v>#N/A</v>
      </c>
    </row>
    <row r="776" customFormat="1" spans="1:16">
      <c r="A776" s="58"/>
      <c r="B776" s="58"/>
      <c r="C776" s="59"/>
      <c r="D776" s="58"/>
      <c r="E776" s="57"/>
      <c r="F776" s="58"/>
      <c r="G776" s="60"/>
      <c r="H776" s="60"/>
      <c r="I776" s="58"/>
      <c r="J776" s="61" t="e">
        <f>VLOOKUP(D776,商品标准转化表!$B:$H,7,FALSE)</f>
        <v>#N/A</v>
      </c>
      <c r="K776" s="57"/>
      <c r="L776" s="57"/>
      <c r="M776" s="62"/>
      <c r="N776" s="58"/>
      <c r="O776" s="58" t="e">
        <f>VLOOKUP(D776,商品标准转化表!$B:$H,6,FALSE)</f>
        <v>#N/A</v>
      </c>
      <c r="P776" s="58" t="e">
        <f>VLOOKUP(D776,商品标准转化表!$B:$H,5,FALSE)</f>
        <v>#N/A</v>
      </c>
    </row>
    <row r="777" customFormat="1" spans="1:16">
      <c r="A777" s="58"/>
      <c r="B777" s="58"/>
      <c r="C777" s="59"/>
      <c r="D777" s="58"/>
      <c r="E777" s="57"/>
      <c r="F777" s="58"/>
      <c r="G777" s="60"/>
      <c r="H777" s="60"/>
      <c r="I777" s="58"/>
      <c r="J777" s="61" t="e">
        <f>VLOOKUP(D777,商品标准转化表!$B:$H,7,FALSE)</f>
        <v>#N/A</v>
      </c>
      <c r="K777" s="57"/>
      <c r="L777" s="57"/>
      <c r="M777" s="62"/>
      <c r="N777" s="58"/>
      <c r="O777" s="58" t="e">
        <f>VLOOKUP(D777,商品标准转化表!$B:$H,6,FALSE)</f>
        <v>#N/A</v>
      </c>
      <c r="P777" s="58" t="e">
        <f>VLOOKUP(D777,商品标准转化表!$B:$H,5,FALSE)</f>
        <v>#N/A</v>
      </c>
    </row>
    <row r="778" customFormat="1" spans="1:16">
      <c r="A778" s="58"/>
      <c r="B778" s="58"/>
      <c r="C778" s="59"/>
      <c r="D778" s="58"/>
      <c r="E778" s="57"/>
      <c r="F778" s="58"/>
      <c r="G778" s="60"/>
      <c r="H778" s="60"/>
      <c r="I778" s="58"/>
      <c r="J778" s="61" t="e">
        <f>VLOOKUP(D778,商品标准转化表!$B:$H,7,FALSE)</f>
        <v>#N/A</v>
      </c>
      <c r="K778" s="57"/>
      <c r="L778" s="57"/>
      <c r="M778" s="62"/>
      <c r="N778" s="58"/>
      <c r="O778" s="58" t="e">
        <f>VLOOKUP(D778,商品标准转化表!$B:$H,6,FALSE)</f>
        <v>#N/A</v>
      </c>
      <c r="P778" s="58" t="e">
        <f>VLOOKUP(D778,商品标准转化表!$B:$H,5,FALSE)</f>
        <v>#N/A</v>
      </c>
    </row>
    <row r="779" customFormat="1" spans="1:16">
      <c r="A779" s="58"/>
      <c r="B779" s="58"/>
      <c r="C779" s="59"/>
      <c r="D779" s="58"/>
      <c r="E779" s="57"/>
      <c r="F779" s="58"/>
      <c r="G779" s="60"/>
      <c r="H779" s="60"/>
      <c r="I779" s="58"/>
      <c r="J779" s="61" t="e">
        <f>VLOOKUP(D779,商品标准转化表!$B:$H,7,FALSE)</f>
        <v>#N/A</v>
      </c>
      <c r="K779" s="57"/>
      <c r="L779" s="57"/>
      <c r="M779" s="62"/>
      <c r="N779" s="58"/>
      <c r="O779" s="58" t="e">
        <f>VLOOKUP(D779,商品标准转化表!$B:$H,6,FALSE)</f>
        <v>#N/A</v>
      </c>
      <c r="P779" s="58" t="e">
        <f>VLOOKUP(D779,商品标准转化表!$B:$H,5,FALSE)</f>
        <v>#N/A</v>
      </c>
    </row>
    <row r="780" customFormat="1" spans="1:16">
      <c r="A780" s="58"/>
      <c r="B780" s="58"/>
      <c r="C780" s="59"/>
      <c r="D780" s="58"/>
      <c r="E780" s="57"/>
      <c r="F780" s="58"/>
      <c r="G780" s="60"/>
      <c r="H780" s="60"/>
      <c r="I780" s="58"/>
      <c r="J780" s="61" t="e">
        <f>VLOOKUP(D780,商品标准转化表!$B:$H,7,FALSE)</f>
        <v>#N/A</v>
      </c>
      <c r="K780" s="57"/>
      <c r="L780" s="57"/>
      <c r="M780" s="62"/>
      <c r="N780" s="58"/>
      <c r="O780" s="58" t="e">
        <f>VLOOKUP(D780,商品标准转化表!$B:$H,6,FALSE)</f>
        <v>#N/A</v>
      </c>
      <c r="P780" s="58" t="e">
        <f>VLOOKUP(D780,商品标准转化表!$B:$H,5,FALSE)</f>
        <v>#N/A</v>
      </c>
    </row>
    <row r="781" customFormat="1" spans="1:16">
      <c r="A781" s="58"/>
      <c r="B781" s="58"/>
      <c r="C781" s="59"/>
      <c r="D781" s="58"/>
      <c r="E781" s="57"/>
      <c r="F781" s="58"/>
      <c r="G781" s="60"/>
      <c r="H781" s="60"/>
      <c r="I781" s="58"/>
      <c r="J781" s="61" t="e">
        <f>VLOOKUP(D781,商品标准转化表!$B:$H,7,FALSE)</f>
        <v>#N/A</v>
      </c>
      <c r="K781" s="57"/>
      <c r="L781" s="57"/>
      <c r="M781" s="62"/>
      <c r="N781" s="58"/>
      <c r="O781" s="58" t="e">
        <f>VLOOKUP(D781,商品标准转化表!$B:$H,6,FALSE)</f>
        <v>#N/A</v>
      </c>
      <c r="P781" s="58" t="e">
        <f>VLOOKUP(D781,商品标准转化表!$B:$H,5,FALSE)</f>
        <v>#N/A</v>
      </c>
    </row>
    <row r="782" customFormat="1" spans="1:16">
      <c r="A782" s="58"/>
      <c r="B782" s="58"/>
      <c r="C782" s="59"/>
      <c r="D782" s="58"/>
      <c r="E782" s="57"/>
      <c r="F782" s="58"/>
      <c r="G782" s="60"/>
      <c r="H782" s="60"/>
      <c r="I782" s="58"/>
      <c r="J782" s="61" t="e">
        <f>VLOOKUP(D782,商品标准转化表!$B:$H,7,FALSE)</f>
        <v>#N/A</v>
      </c>
      <c r="K782" s="57"/>
      <c r="L782" s="57"/>
      <c r="M782" s="62"/>
      <c r="N782" s="58"/>
      <c r="O782" s="58" t="e">
        <f>VLOOKUP(D782,商品标准转化表!$B:$H,6,FALSE)</f>
        <v>#N/A</v>
      </c>
      <c r="P782" s="58" t="e">
        <f>VLOOKUP(D782,商品标准转化表!$B:$H,5,FALSE)</f>
        <v>#N/A</v>
      </c>
    </row>
    <row r="783" customFormat="1" spans="1:16">
      <c r="A783" s="58"/>
      <c r="B783" s="58"/>
      <c r="C783" s="59"/>
      <c r="D783" s="58"/>
      <c r="E783" s="57"/>
      <c r="F783" s="58"/>
      <c r="G783" s="60"/>
      <c r="H783" s="60"/>
      <c r="I783" s="58"/>
      <c r="J783" s="61" t="e">
        <f>VLOOKUP(D783,商品标准转化表!$B:$H,7,FALSE)</f>
        <v>#N/A</v>
      </c>
      <c r="K783" s="57"/>
      <c r="L783" s="57"/>
      <c r="M783" s="62"/>
      <c r="N783" s="58"/>
      <c r="O783" s="58" t="e">
        <f>VLOOKUP(D783,商品标准转化表!$B:$H,6,FALSE)</f>
        <v>#N/A</v>
      </c>
      <c r="P783" s="58" t="e">
        <f>VLOOKUP(D783,商品标准转化表!$B:$H,5,FALSE)</f>
        <v>#N/A</v>
      </c>
    </row>
    <row r="784" customFormat="1" spans="1:16">
      <c r="A784" s="58"/>
      <c r="B784" s="58"/>
      <c r="C784" s="59"/>
      <c r="D784" s="58"/>
      <c r="E784" s="57"/>
      <c r="F784" s="58"/>
      <c r="G784" s="60"/>
      <c r="H784" s="60"/>
      <c r="I784" s="58"/>
      <c r="J784" s="61" t="e">
        <f>VLOOKUP(D784,商品标准转化表!$B:$H,7,FALSE)</f>
        <v>#N/A</v>
      </c>
      <c r="K784" s="57"/>
      <c r="L784" s="57"/>
      <c r="M784" s="62"/>
      <c r="N784" s="58"/>
      <c r="O784" s="58" t="e">
        <f>VLOOKUP(D784,商品标准转化表!$B:$H,6,FALSE)</f>
        <v>#N/A</v>
      </c>
      <c r="P784" s="58" t="e">
        <f>VLOOKUP(D784,商品标准转化表!$B:$H,5,FALSE)</f>
        <v>#N/A</v>
      </c>
    </row>
    <row r="785" customFormat="1" spans="1:16">
      <c r="A785" s="58"/>
      <c r="B785" s="58"/>
      <c r="C785" s="59"/>
      <c r="D785" s="58"/>
      <c r="E785" s="57"/>
      <c r="F785" s="58"/>
      <c r="G785" s="60"/>
      <c r="H785" s="60"/>
      <c r="I785" s="58"/>
      <c r="J785" s="61" t="e">
        <f>VLOOKUP(D785,商品标准转化表!$B:$H,7,FALSE)</f>
        <v>#N/A</v>
      </c>
      <c r="K785" s="57"/>
      <c r="L785" s="57"/>
      <c r="M785" s="62"/>
      <c r="N785" s="58"/>
      <c r="O785" s="58" t="e">
        <f>VLOOKUP(D785,商品标准转化表!$B:$H,6,FALSE)</f>
        <v>#N/A</v>
      </c>
      <c r="P785" s="58" t="e">
        <f>VLOOKUP(D785,商品标准转化表!$B:$H,5,FALSE)</f>
        <v>#N/A</v>
      </c>
    </row>
    <row r="786" customFormat="1" spans="1:16">
      <c r="A786" s="58"/>
      <c r="B786" s="58"/>
      <c r="C786" s="59"/>
      <c r="D786" s="58"/>
      <c r="E786" s="57"/>
      <c r="F786" s="58"/>
      <c r="G786" s="60"/>
      <c r="H786" s="60"/>
      <c r="I786" s="58"/>
      <c r="J786" s="61" t="e">
        <f>VLOOKUP(D786,商品标准转化表!$B:$H,7,FALSE)</f>
        <v>#N/A</v>
      </c>
      <c r="K786" s="57"/>
      <c r="L786" s="57"/>
      <c r="M786" s="62"/>
      <c r="N786" s="58"/>
      <c r="O786" s="58" t="e">
        <f>VLOOKUP(D786,商品标准转化表!$B:$H,6,FALSE)</f>
        <v>#N/A</v>
      </c>
      <c r="P786" s="58" t="e">
        <f>VLOOKUP(D786,商品标准转化表!$B:$H,5,FALSE)</f>
        <v>#N/A</v>
      </c>
    </row>
    <row r="787" customFormat="1" spans="1:16">
      <c r="A787" s="58"/>
      <c r="B787" s="58"/>
      <c r="C787" s="59"/>
      <c r="D787" s="58"/>
      <c r="E787" s="57"/>
      <c r="F787" s="58"/>
      <c r="G787" s="60"/>
      <c r="H787" s="60"/>
      <c r="I787" s="58"/>
      <c r="J787" s="61" t="e">
        <f>VLOOKUP(D787,商品标准转化表!$B:$H,7,FALSE)</f>
        <v>#N/A</v>
      </c>
      <c r="K787" s="57"/>
      <c r="L787" s="57"/>
      <c r="M787" s="62"/>
      <c r="N787" s="58"/>
      <c r="O787" s="58" t="e">
        <f>VLOOKUP(D787,商品标准转化表!$B:$H,6,FALSE)</f>
        <v>#N/A</v>
      </c>
      <c r="P787" s="58" t="e">
        <f>VLOOKUP(D787,商品标准转化表!$B:$H,5,FALSE)</f>
        <v>#N/A</v>
      </c>
    </row>
    <row r="788" customFormat="1" spans="1:16">
      <c r="A788" s="58"/>
      <c r="B788" s="58"/>
      <c r="C788" s="59"/>
      <c r="D788" s="58"/>
      <c r="E788" s="57"/>
      <c r="F788" s="58"/>
      <c r="G788" s="60"/>
      <c r="H788" s="60"/>
      <c r="I788" s="58"/>
      <c r="J788" s="61" t="e">
        <f>VLOOKUP(D788,商品标准转化表!$B:$H,7,FALSE)</f>
        <v>#N/A</v>
      </c>
      <c r="K788" s="57"/>
      <c r="L788" s="57"/>
      <c r="M788" s="62"/>
      <c r="N788" s="58"/>
      <c r="O788" s="58" t="e">
        <f>VLOOKUP(D788,商品标准转化表!$B:$H,6,FALSE)</f>
        <v>#N/A</v>
      </c>
      <c r="P788" s="58" t="e">
        <f>VLOOKUP(D788,商品标准转化表!$B:$H,5,FALSE)</f>
        <v>#N/A</v>
      </c>
    </row>
    <row r="789" customFormat="1" spans="1:16">
      <c r="A789" s="58"/>
      <c r="B789" s="58"/>
      <c r="C789" s="59"/>
      <c r="D789" s="58"/>
      <c r="E789" s="57"/>
      <c r="F789" s="58"/>
      <c r="G789" s="60"/>
      <c r="H789" s="60"/>
      <c r="I789" s="58"/>
      <c r="J789" s="61" t="e">
        <f>VLOOKUP(D789,商品标准转化表!$B:$H,7,FALSE)</f>
        <v>#N/A</v>
      </c>
      <c r="K789" s="57"/>
      <c r="L789" s="57"/>
      <c r="M789" s="62"/>
      <c r="N789" s="58"/>
      <c r="O789" s="58" t="e">
        <f>VLOOKUP(D789,商品标准转化表!$B:$H,6,FALSE)</f>
        <v>#N/A</v>
      </c>
      <c r="P789" s="58" t="e">
        <f>VLOOKUP(D789,商品标准转化表!$B:$H,5,FALSE)</f>
        <v>#N/A</v>
      </c>
    </row>
    <row r="790" customFormat="1" spans="1:16">
      <c r="A790" s="58"/>
      <c r="B790" s="58"/>
      <c r="C790" s="59"/>
      <c r="D790" s="58"/>
      <c r="E790" s="57"/>
      <c r="F790" s="58"/>
      <c r="G790" s="60"/>
      <c r="H790" s="60"/>
      <c r="I790" s="58"/>
      <c r="J790" s="61" t="e">
        <f>VLOOKUP(D790,商品标准转化表!$B:$H,7,FALSE)</f>
        <v>#N/A</v>
      </c>
      <c r="K790" s="57"/>
      <c r="L790" s="57"/>
      <c r="M790" s="62"/>
      <c r="N790" s="58"/>
      <c r="O790" s="58" t="e">
        <f>VLOOKUP(D790,商品标准转化表!$B:$H,6,FALSE)</f>
        <v>#N/A</v>
      </c>
      <c r="P790" s="58" t="e">
        <f>VLOOKUP(D790,商品标准转化表!$B:$H,5,FALSE)</f>
        <v>#N/A</v>
      </c>
    </row>
    <row r="791" customFormat="1" spans="1:16">
      <c r="A791" s="58"/>
      <c r="B791" s="58"/>
      <c r="C791" s="59"/>
      <c r="D791" s="58"/>
      <c r="E791" s="57"/>
      <c r="F791" s="58"/>
      <c r="G791" s="60"/>
      <c r="H791" s="60"/>
      <c r="I791" s="58"/>
      <c r="J791" s="61" t="e">
        <f>VLOOKUP(D791,商品标准转化表!$B:$H,7,FALSE)</f>
        <v>#N/A</v>
      </c>
      <c r="K791" s="57"/>
      <c r="L791" s="57"/>
      <c r="M791" s="62"/>
      <c r="N791" s="58"/>
      <c r="O791" s="58" t="e">
        <f>VLOOKUP(D791,商品标准转化表!$B:$H,6,FALSE)</f>
        <v>#N/A</v>
      </c>
      <c r="P791" s="58" t="e">
        <f>VLOOKUP(D791,商品标准转化表!$B:$H,5,FALSE)</f>
        <v>#N/A</v>
      </c>
    </row>
    <row r="792" customFormat="1" spans="1:16">
      <c r="A792" s="58"/>
      <c r="B792" s="58"/>
      <c r="C792" s="59"/>
      <c r="D792" s="58"/>
      <c r="E792" s="57"/>
      <c r="F792" s="58"/>
      <c r="G792" s="60"/>
      <c r="H792" s="60"/>
      <c r="I792" s="58"/>
      <c r="J792" s="61" t="e">
        <f>VLOOKUP(D792,商品标准转化表!$B:$H,7,FALSE)</f>
        <v>#N/A</v>
      </c>
      <c r="K792" s="57"/>
      <c r="L792" s="57"/>
      <c r="M792" s="62"/>
      <c r="N792" s="58"/>
      <c r="O792" s="58" t="e">
        <f>VLOOKUP(D792,商品标准转化表!$B:$H,6,FALSE)</f>
        <v>#N/A</v>
      </c>
      <c r="P792" s="58" t="e">
        <f>VLOOKUP(D792,商品标准转化表!$B:$H,5,FALSE)</f>
        <v>#N/A</v>
      </c>
    </row>
    <row r="793" customFormat="1" spans="1:16">
      <c r="A793" s="58"/>
      <c r="B793" s="58"/>
      <c r="C793" s="59"/>
      <c r="D793" s="58"/>
      <c r="E793" s="57"/>
      <c r="F793" s="58"/>
      <c r="G793" s="60"/>
      <c r="H793" s="60"/>
      <c r="I793" s="58"/>
      <c r="J793" s="61" t="e">
        <f>VLOOKUP(D793,商品标准转化表!$B:$H,7,FALSE)</f>
        <v>#N/A</v>
      </c>
      <c r="K793" s="57"/>
      <c r="L793" s="57"/>
      <c r="M793" s="62"/>
      <c r="N793" s="58"/>
      <c r="O793" s="58" t="e">
        <f>VLOOKUP(D793,商品标准转化表!$B:$H,6,FALSE)</f>
        <v>#N/A</v>
      </c>
      <c r="P793" s="58" t="e">
        <f>VLOOKUP(D793,商品标准转化表!$B:$H,5,FALSE)</f>
        <v>#N/A</v>
      </c>
    </row>
    <row r="794" customFormat="1" spans="1:16">
      <c r="A794" s="58"/>
      <c r="B794" s="58"/>
      <c r="C794" s="59"/>
      <c r="D794" s="58"/>
      <c r="E794" s="57"/>
      <c r="F794" s="58"/>
      <c r="G794" s="60"/>
      <c r="H794" s="60"/>
      <c r="I794" s="58"/>
      <c r="J794" s="61" t="e">
        <f>VLOOKUP(D794,商品标准转化表!$B:$H,7,FALSE)</f>
        <v>#N/A</v>
      </c>
      <c r="K794" s="57"/>
      <c r="L794" s="57"/>
      <c r="M794" s="62"/>
      <c r="N794" s="58"/>
      <c r="O794" s="58" t="e">
        <f>VLOOKUP(D794,商品标准转化表!$B:$H,6,FALSE)</f>
        <v>#N/A</v>
      </c>
      <c r="P794" s="58" t="e">
        <f>VLOOKUP(D794,商品标准转化表!$B:$H,5,FALSE)</f>
        <v>#N/A</v>
      </c>
    </row>
    <row r="795" customFormat="1" spans="1:16">
      <c r="A795" s="58"/>
      <c r="B795" s="58"/>
      <c r="C795" s="59"/>
      <c r="D795" s="58"/>
      <c r="E795" s="57"/>
      <c r="F795" s="58"/>
      <c r="G795" s="60"/>
      <c r="H795" s="60"/>
      <c r="I795" s="58"/>
      <c r="J795" s="61" t="e">
        <f>VLOOKUP(D795,商品标准转化表!$B:$H,7,FALSE)</f>
        <v>#N/A</v>
      </c>
      <c r="K795" s="57"/>
      <c r="L795" s="57"/>
      <c r="M795" s="62"/>
      <c r="N795" s="58"/>
      <c r="O795" s="58" t="e">
        <f>VLOOKUP(D795,商品标准转化表!$B:$H,6,FALSE)</f>
        <v>#N/A</v>
      </c>
      <c r="P795" s="58" t="e">
        <f>VLOOKUP(D795,商品标准转化表!$B:$H,5,FALSE)</f>
        <v>#N/A</v>
      </c>
    </row>
    <row r="796" customFormat="1" spans="1:16">
      <c r="A796" s="58"/>
      <c r="B796" s="58"/>
      <c r="C796" s="59"/>
      <c r="D796" s="58"/>
      <c r="E796" s="57"/>
      <c r="F796" s="58"/>
      <c r="G796" s="60"/>
      <c r="H796" s="60"/>
      <c r="I796" s="58"/>
      <c r="J796" s="61" t="e">
        <f>VLOOKUP(D796,商品标准转化表!$B:$H,7,FALSE)</f>
        <v>#N/A</v>
      </c>
      <c r="K796" s="57"/>
      <c r="L796" s="57"/>
      <c r="M796" s="62"/>
      <c r="N796" s="58"/>
      <c r="O796" s="58" t="e">
        <f>VLOOKUP(D796,商品标准转化表!$B:$H,6,FALSE)</f>
        <v>#N/A</v>
      </c>
      <c r="P796" s="58" t="e">
        <f>VLOOKUP(D796,商品标准转化表!$B:$H,5,FALSE)</f>
        <v>#N/A</v>
      </c>
    </row>
    <row r="797" customFormat="1" spans="1:16">
      <c r="A797" s="58"/>
      <c r="B797" s="58"/>
      <c r="C797" s="59"/>
      <c r="D797" s="58"/>
      <c r="E797" s="57"/>
      <c r="F797" s="58"/>
      <c r="G797" s="60"/>
      <c r="H797" s="60"/>
      <c r="I797" s="58"/>
      <c r="J797" s="61" t="e">
        <f>VLOOKUP(D797,商品标准转化表!$B:$H,7,FALSE)</f>
        <v>#N/A</v>
      </c>
      <c r="K797" s="57"/>
      <c r="L797" s="57"/>
      <c r="M797" s="62"/>
      <c r="N797" s="58"/>
      <c r="O797" s="58" t="e">
        <f>VLOOKUP(D797,商品标准转化表!$B:$H,6,FALSE)</f>
        <v>#N/A</v>
      </c>
      <c r="P797" s="58" t="e">
        <f>VLOOKUP(D797,商品标准转化表!$B:$H,5,FALSE)</f>
        <v>#N/A</v>
      </c>
    </row>
    <row r="798" customFormat="1" spans="1:16">
      <c r="A798" s="58"/>
      <c r="B798" s="58"/>
      <c r="C798" s="59"/>
      <c r="D798" s="58"/>
      <c r="E798" s="57"/>
      <c r="F798" s="58"/>
      <c r="G798" s="60"/>
      <c r="H798" s="60"/>
      <c r="I798" s="58"/>
      <c r="J798" s="61" t="e">
        <f>VLOOKUP(D798,商品标准转化表!$B:$H,7,FALSE)</f>
        <v>#N/A</v>
      </c>
      <c r="K798" s="57"/>
      <c r="L798" s="57"/>
      <c r="M798" s="62"/>
      <c r="N798" s="58"/>
      <c r="O798" s="58" t="e">
        <f>VLOOKUP(D798,商品标准转化表!$B:$H,6,FALSE)</f>
        <v>#N/A</v>
      </c>
      <c r="P798" s="58" t="e">
        <f>VLOOKUP(D798,商品标准转化表!$B:$H,5,FALSE)</f>
        <v>#N/A</v>
      </c>
    </row>
    <row r="799" customFormat="1" spans="1:16">
      <c r="A799" s="58"/>
      <c r="B799" s="58"/>
      <c r="C799" s="59"/>
      <c r="D799" s="58"/>
      <c r="E799" s="57"/>
      <c r="F799" s="58"/>
      <c r="G799" s="60"/>
      <c r="H799" s="60"/>
      <c r="I799" s="58"/>
      <c r="J799" s="61" t="e">
        <f>VLOOKUP(D799,商品标准转化表!$B:$H,7,FALSE)</f>
        <v>#N/A</v>
      </c>
      <c r="K799" s="57"/>
      <c r="L799" s="57"/>
      <c r="M799" s="62"/>
      <c r="N799" s="58"/>
      <c r="O799" s="58" t="e">
        <f>VLOOKUP(D799,商品标准转化表!$B:$H,6,FALSE)</f>
        <v>#N/A</v>
      </c>
      <c r="P799" s="58" t="e">
        <f>VLOOKUP(D799,商品标准转化表!$B:$H,5,FALSE)</f>
        <v>#N/A</v>
      </c>
    </row>
    <row r="800" customFormat="1" spans="1:16">
      <c r="A800" s="58"/>
      <c r="B800" s="58"/>
      <c r="C800" s="59"/>
      <c r="D800" s="58"/>
      <c r="E800" s="57"/>
      <c r="F800" s="58"/>
      <c r="G800" s="60"/>
      <c r="H800" s="60"/>
      <c r="I800" s="58"/>
      <c r="J800" s="61" t="e">
        <f>VLOOKUP(D800,商品标准转化表!$B:$H,7,FALSE)</f>
        <v>#N/A</v>
      </c>
      <c r="K800" s="57"/>
      <c r="L800" s="57"/>
      <c r="M800" s="62"/>
      <c r="N800" s="58"/>
      <c r="O800" s="58" t="e">
        <f>VLOOKUP(D800,商品标准转化表!$B:$H,6,FALSE)</f>
        <v>#N/A</v>
      </c>
      <c r="P800" s="58" t="e">
        <f>VLOOKUP(D800,商品标准转化表!$B:$H,5,FALSE)</f>
        <v>#N/A</v>
      </c>
    </row>
    <row r="801" customFormat="1" spans="1:16">
      <c r="A801" s="58"/>
      <c r="B801" s="58"/>
      <c r="C801" s="59"/>
      <c r="D801" s="58"/>
      <c r="E801" s="57"/>
      <c r="F801" s="58"/>
      <c r="G801" s="60"/>
      <c r="H801" s="60"/>
      <c r="I801" s="58"/>
      <c r="J801" s="61" t="e">
        <f>VLOOKUP(D801,商品标准转化表!$B:$H,7,FALSE)</f>
        <v>#N/A</v>
      </c>
      <c r="K801" s="57"/>
      <c r="L801" s="57"/>
      <c r="M801" s="62"/>
      <c r="N801" s="58"/>
      <c r="O801" s="58" t="e">
        <f>VLOOKUP(D801,商品标准转化表!$B:$H,6,FALSE)</f>
        <v>#N/A</v>
      </c>
      <c r="P801" s="58" t="e">
        <f>VLOOKUP(D801,商品标准转化表!$B:$H,5,FALSE)</f>
        <v>#N/A</v>
      </c>
    </row>
    <row r="802" customFormat="1" spans="1:16">
      <c r="A802" s="58"/>
      <c r="B802" s="58"/>
      <c r="C802" s="59"/>
      <c r="D802" s="58"/>
      <c r="E802" s="57"/>
      <c r="F802" s="58"/>
      <c r="G802" s="60"/>
      <c r="H802" s="60"/>
      <c r="I802" s="58"/>
      <c r="J802" s="61" t="e">
        <f>VLOOKUP(D802,商品标准转化表!$B:$H,7,FALSE)</f>
        <v>#N/A</v>
      </c>
      <c r="K802" s="57"/>
      <c r="L802" s="57"/>
      <c r="M802" s="62"/>
      <c r="N802" s="58"/>
      <c r="O802" s="58" t="e">
        <f>VLOOKUP(D802,商品标准转化表!$B:$H,6,FALSE)</f>
        <v>#N/A</v>
      </c>
      <c r="P802" s="58" t="e">
        <f>VLOOKUP(D802,商品标准转化表!$B:$H,5,FALSE)</f>
        <v>#N/A</v>
      </c>
    </row>
    <row r="803" customFormat="1" spans="1:16">
      <c r="A803" s="58"/>
      <c r="B803" s="58"/>
      <c r="C803" s="59"/>
      <c r="D803" s="58"/>
      <c r="E803" s="57"/>
      <c r="F803" s="58"/>
      <c r="G803" s="60"/>
      <c r="H803" s="60"/>
      <c r="I803" s="58"/>
      <c r="J803" s="61" t="e">
        <f>VLOOKUP(D803,商品标准转化表!$B:$H,7,FALSE)</f>
        <v>#N/A</v>
      </c>
      <c r="K803" s="57"/>
      <c r="L803" s="57"/>
      <c r="M803" s="62"/>
      <c r="N803" s="58"/>
      <c r="O803" s="58" t="e">
        <f>VLOOKUP(D803,商品标准转化表!$B:$H,6,FALSE)</f>
        <v>#N/A</v>
      </c>
      <c r="P803" s="58" t="e">
        <f>VLOOKUP(D803,商品标准转化表!$B:$H,5,FALSE)</f>
        <v>#N/A</v>
      </c>
    </row>
    <row r="804" customFormat="1" spans="1:16">
      <c r="A804" s="58"/>
      <c r="B804" s="58"/>
      <c r="C804" s="59"/>
      <c r="D804" s="58"/>
      <c r="E804" s="57"/>
      <c r="F804" s="58"/>
      <c r="G804" s="60"/>
      <c r="H804" s="60"/>
      <c r="I804" s="58"/>
      <c r="J804" s="61" t="e">
        <f>VLOOKUP(D804,商品标准转化表!$B:$H,7,FALSE)</f>
        <v>#N/A</v>
      </c>
      <c r="K804" s="57"/>
      <c r="L804" s="57"/>
      <c r="M804" s="62"/>
      <c r="N804" s="58"/>
      <c r="O804" s="58" t="e">
        <f>VLOOKUP(D804,商品标准转化表!$B:$H,6,FALSE)</f>
        <v>#N/A</v>
      </c>
      <c r="P804" s="58" t="e">
        <f>VLOOKUP(D804,商品标准转化表!$B:$H,5,FALSE)</f>
        <v>#N/A</v>
      </c>
    </row>
    <row r="805" customFormat="1" spans="1:16">
      <c r="A805" s="58"/>
      <c r="B805" s="58"/>
      <c r="C805" s="59"/>
      <c r="D805" s="58"/>
      <c r="E805" s="57"/>
      <c r="F805" s="58"/>
      <c r="G805" s="60"/>
      <c r="H805" s="60"/>
      <c r="I805" s="58"/>
      <c r="J805" s="61" t="e">
        <f>VLOOKUP(D805,商品标准转化表!$B:$H,7,FALSE)</f>
        <v>#N/A</v>
      </c>
      <c r="K805" s="57"/>
      <c r="L805" s="57"/>
      <c r="M805" s="62"/>
      <c r="N805" s="58"/>
      <c r="O805" s="58" t="e">
        <f>VLOOKUP(D805,商品标准转化表!$B:$H,6,FALSE)</f>
        <v>#N/A</v>
      </c>
      <c r="P805" s="58" t="e">
        <f>VLOOKUP(D805,商品标准转化表!$B:$H,5,FALSE)</f>
        <v>#N/A</v>
      </c>
    </row>
    <row r="806" customFormat="1" spans="1:16">
      <c r="A806" s="58"/>
      <c r="B806" s="58"/>
      <c r="C806" s="59"/>
      <c r="D806" s="58"/>
      <c r="E806" s="57"/>
      <c r="F806" s="58"/>
      <c r="G806" s="60"/>
      <c r="H806" s="60"/>
      <c r="I806" s="58"/>
      <c r="J806" s="61" t="e">
        <f>VLOOKUP(D806,商品标准转化表!$B:$H,7,FALSE)</f>
        <v>#N/A</v>
      </c>
      <c r="K806" s="57"/>
      <c r="L806" s="57"/>
      <c r="M806" s="62"/>
      <c r="N806" s="58"/>
      <c r="O806" s="58" t="e">
        <f>VLOOKUP(D806,商品标准转化表!$B:$H,6,FALSE)</f>
        <v>#N/A</v>
      </c>
      <c r="P806" s="58" t="e">
        <f>VLOOKUP(D806,商品标准转化表!$B:$H,5,FALSE)</f>
        <v>#N/A</v>
      </c>
    </row>
    <row r="807" customFormat="1" spans="1:16">
      <c r="A807" s="58"/>
      <c r="B807" s="58"/>
      <c r="C807" s="59"/>
      <c r="D807" s="58"/>
      <c r="E807" s="57"/>
      <c r="F807" s="58"/>
      <c r="G807" s="60"/>
      <c r="H807" s="60"/>
      <c r="I807" s="58"/>
      <c r="J807" s="61" t="e">
        <f>VLOOKUP(D807,商品标准转化表!$B:$H,7,FALSE)</f>
        <v>#N/A</v>
      </c>
      <c r="K807" s="57"/>
      <c r="L807" s="57"/>
      <c r="M807" s="62"/>
      <c r="N807" s="58"/>
      <c r="O807" s="58" t="e">
        <f>VLOOKUP(D807,商品标准转化表!$B:$H,6,FALSE)</f>
        <v>#N/A</v>
      </c>
      <c r="P807" s="58" t="e">
        <f>VLOOKUP(D807,商品标准转化表!$B:$H,5,FALSE)</f>
        <v>#N/A</v>
      </c>
    </row>
    <row r="808" customFormat="1" spans="1:16">
      <c r="A808" s="58"/>
      <c r="B808" s="58"/>
      <c r="C808" s="59"/>
      <c r="D808" s="58"/>
      <c r="E808" s="57"/>
      <c r="F808" s="58"/>
      <c r="G808" s="60"/>
      <c r="H808" s="60"/>
      <c r="I808" s="58"/>
      <c r="J808" s="61" t="e">
        <f>VLOOKUP(D808,商品标准转化表!$B:$H,7,FALSE)</f>
        <v>#N/A</v>
      </c>
      <c r="K808" s="57"/>
      <c r="L808" s="57"/>
      <c r="M808" s="62"/>
      <c r="N808" s="58"/>
      <c r="O808" s="58" t="e">
        <f>VLOOKUP(D808,商品标准转化表!$B:$H,6,FALSE)</f>
        <v>#N/A</v>
      </c>
      <c r="P808" s="58" t="e">
        <f>VLOOKUP(D808,商品标准转化表!$B:$H,5,FALSE)</f>
        <v>#N/A</v>
      </c>
    </row>
    <row r="809" customFormat="1" spans="1:16">
      <c r="A809" s="58"/>
      <c r="B809" s="58"/>
      <c r="C809" s="59"/>
      <c r="D809" s="58"/>
      <c r="E809" s="57"/>
      <c r="F809" s="58"/>
      <c r="G809" s="60"/>
      <c r="H809" s="60"/>
      <c r="I809" s="58"/>
      <c r="J809" s="61" t="e">
        <f>VLOOKUP(D809,商品标准转化表!$B:$H,7,FALSE)</f>
        <v>#N/A</v>
      </c>
      <c r="K809" s="57"/>
      <c r="L809" s="57"/>
      <c r="M809" s="62"/>
      <c r="N809" s="58"/>
      <c r="O809" s="58" t="e">
        <f>VLOOKUP(D809,商品标准转化表!$B:$H,6,FALSE)</f>
        <v>#N/A</v>
      </c>
      <c r="P809" s="58" t="e">
        <f>VLOOKUP(D809,商品标准转化表!$B:$H,5,FALSE)</f>
        <v>#N/A</v>
      </c>
    </row>
    <row r="810" customFormat="1" spans="1:16">
      <c r="A810" s="58"/>
      <c r="B810" s="58"/>
      <c r="C810" s="59"/>
      <c r="D810" s="58"/>
      <c r="E810" s="57"/>
      <c r="F810" s="58"/>
      <c r="G810" s="60"/>
      <c r="H810" s="60"/>
      <c r="I810" s="58"/>
      <c r="J810" s="61" t="e">
        <f>VLOOKUP(D810,商品标准转化表!$B:$H,7,FALSE)</f>
        <v>#N/A</v>
      </c>
      <c r="K810" s="57"/>
      <c r="L810" s="57"/>
      <c r="M810" s="62"/>
      <c r="N810" s="58"/>
      <c r="O810" s="58" t="e">
        <f>VLOOKUP(D810,商品标准转化表!$B:$H,6,FALSE)</f>
        <v>#N/A</v>
      </c>
      <c r="P810" s="58" t="e">
        <f>VLOOKUP(D810,商品标准转化表!$B:$H,5,FALSE)</f>
        <v>#N/A</v>
      </c>
    </row>
    <row r="811" customFormat="1" spans="1:16">
      <c r="A811" s="58"/>
      <c r="B811" s="58"/>
      <c r="C811" s="59"/>
      <c r="D811" s="58"/>
      <c r="E811" s="57"/>
      <c r="F811" s="58"/>
      <c r="G811" s="60"/>
      <c r="H811" s="60"/>
      <c r="I811" s="58"/>
      <c r="J811" s="61" t="e">
        <f>VLOOKUP(D811,商品标准转化表!$B:$H,7,FALSE)</f>
        <v>#N/A</v>
      </c>
      <c r="K811" s="57"/>
      <c r="L811" s="57"/>
      <c r="M811" s="62"/>
      <c r="N811" s="58"/>
      <c r="O811" s="58" t="e">
        <f>VLOOKUP(D811,商品标准转化表!$B:$H,6,FALSE)</f>
        <v>#N/A</v>
      </c>
      <c r="P811" s="58" t="e">
        <f>VLOOKUP(D811,商品标准转化表!$B:$H,5,FALSE)</f>
        <v>#N/A</v>
      </c>
    </row>
    <row r="812" customFormat="1" spans="1:16">
      <c r="A812" s="58"/>
      <c r="B812" s="58"/>
      <c r="C812" s="59"/>
      <c r="D812" s="58"/>
      <c r="E812" s="57"/>
      <c r="F812" s="58"/>
      <c r="G812" s="60"/>
      <c r="H812" s="60"/>
      <c r="I812" s="58"/>
      <c r="J812" s="61" t="e">
        <f>VLOOKUP(D812,商品标准转化表!$B:$H,7,FALSE)</f>
        <v>#N/A</v>
      </c>
      <c r="K812" s="57"/>
      <c r="L812" s="57"/>
      <c r="M812" s="62"/>
      <c r="N812" s="58"/>
      <c r="O812" s="58" t="e">
        <f>VLOOKUP(D812,商品标准转化表!$B:$H,6,FALSE)</f>
        <v>#N/A</v>
      </c>
      <c r="P812" s="58" t="e">
        <f>VLOOKUP(D812,商品标准转化表!$B:$H,5,FALSE)</f>
        <v>#N/A</v>
      </c>
    </row>
    <row r="813" customFormat="1" spans="1:16">
      <c r="A813" s="58"/>
      <c r="B813" s="58"/>
      <c r="C813" s="59"/>
      <c r="D813" s="58"/>
      <c r="E813" s="57"/>
      <c r="F813" s="58"/>
      <c r="G813" s="60"/>
      <c r="H813" s="60"/>
      <c r="I813" s="58"/>
      <c r="J813" s="61" t="e">
        <f>VLOOKUP(D813,商品标准转化表!$B:$H,7,FALSE)</f>
        <v>#N/A</v>
      </c>
      <c r="K813" s="57"/>
      <c r="L813" s="57"/>
      <c r="M813" s="62"/>
      <c r="N813" s="58"/>
      <c r="O813" s="58" t="e">
        <f>VLOOKUP(D813,商品标准转化表!$B:$H,6,FALSE)</f>
        <v>#N/A</v>
      </c>
      <c r="P813" s="58" t="e">
        <f>VLOOKUP(D813,商品标准转化表!$B:$H,5,FALSE)</f>
        <v>#N/A</v>
      </c>
    </row>
    <row r="814" customFormat="1" spans="1:16">
      <c r="A814" s="58"/>
      <c r="B814" s="58"/>
      <c r="C814" s="59"/>
      <c r="D814" s="58"/>
      <c r="E814" s="57"/>
      <c r="F814" s="58"/>
      <c r="G814" s="60"/>
      <c r="H814" s="60"/>
      <c r="I814" s="58"/>
      <c r="J814" s="61" t="e">
        <f>VLOOKUP(D814,商品标准转化表!$B:$H,7,FALSE)</f>
        <v>#N/A</v>
      </c>
      <c r="K814" s="57"/>
      <c r="L814" s="57"/>
      <c r="M814" s="62"/>
      <c r="N814" s="58"/>
      <c r="O814" s="58" t="e">
        <f>VLOOKUP(D814,商品标准转化表!$B:$H,6,FALSE)</f>
        <v>#N/A</v>
      </c>
      <c r="P814" s="58" t="e">
        <f>VLOOKUP(D814,商品标准转化表!$B:$H,5,FALSE)</f>
        <v>#N/A</v>
      </c>
    </row>
    <row r="815" customFormat="1" spans="1:16">
      <c r="A815" s="58"/>
      <c r="B815" s="58"/>
      <c r="C815" s="59"/>
      <c r="D815" s="58"/>
      <c r="E815" s="57"/>
      <c r="F815" s="58"/>
      <c r="G815" s="60"/>
      <c r="H815" s="60"/>
      <c r="I815" s="58"/>
      <c r="J815" s="61" t="e">
        <f>VLOOKUP(D815,商品标准转化表!$B:$H,7,FALSE)</f>
        <v>#N/A</v>
      </c>
      <c r="K815" s="57"/>
      <c r="L815" s="57"/>
      <c r="M815" s="62"/>
      <c r="N815" s="58"/>
      <c r="O815" s="58" t="e">
        <f>VLOOKUP(D815,商品标准转化表!$B:$H,6,FALSE)</f>
        <v>#N/A</v>
      </c>
      <c r="P815" s="58" t="e">
        <f>VLOOKUP(D815,商品标准转化表!$B:$H,5,FALSE)</f>
        <v>#N/A</v>
      </c>
    </row>
    <row r="816" customFormat="1" spans="1:16">
      <c r="A816" s="58"/>
      <c r="B816" s="58"/>
      <c r="C816" s="59"/>
      <c r="D816" s="58"/>
      <c r="E816" s="57"/>
      <c r="F816" s="58"/>
      <c r="G816" s="60"/>
      <c r="H816" s="60"/>
      <c r="I816" s="58"/>
      <c r="J816" s="61" t="e">
        <f>VLOOKUP(D816,商品标准转化表!$B:$H,7,FALSE)</f>
        <v>#N/A</v>
      </c>
      <c r="K816" s="57"/>
      <c r="L816" s="57"/>
      <c r="M816" s="62"/>
      <c r="N816" s="58"/>
      <c r="O816" s="58" t="e">
        <f>VLOOKUP(D816,商品标准转化表!$B:$H,6,FALSE)</f>
        <v>#N/A</v>
      </c>
      <c r="P816" s="58" t="e">
        <f>VLOOKUP(D816,商品标准转化表!$B:$H,5,FALSE)</f>
        <v>#N/A</v>
      </c>
    </row>
    <row r="817" customFormat="1" spans="1:16">
      <c r="A817" s="58"/>
      <c r="B817" s="58"/>
      <c r="C817" s="59"/>
      <c r="D817" s="58"/>
      <c r="E817" s="57"/>
      <c r="F817" s="58"/>
      <c r="G817" s="60"/>
      <c r="H817" s="60"/>
      <c r="I817" s="58"/>
      <c r="J817" s="61" t="e">
        <f>VLOOKUP(D817,商品标准转化表!$B:$H,7,FALSE)</f>
        <v>#N/A</v>
      </c>
      <c r="K817" s="57"/>
      <c r="L817" s="57"/>
      <c r="M817" s="62"/>
      <c r="N817" s="58"/>
      <c r="O817" s="58" t="e">
        <f>VLOOKUP(D817,商品标准转化表!$B:$H,6,FALSE)</f>
        <v>#N/A</v>
      </c>
      <c r="P817" s="58" t="e">
        <f>VLOOKUP(D817,商品标准转化表!$B:$H,5,FALSE)</f>
        <v>#N/A</v>
      </c>
    </row>
    <row r="818" customFormat="1" spans="1:16">
      <c r="A818" s="58"/>
      <c r="B818" s="58"/>
      <c r="C818" s="59"/>
      <c r="D818" s="58"/>
      <c r="E818" s="57"/>
      <c r="F818" s="58"/>
      <c r="G818" s="60"/>
      <c r="H818" s="60"/>
      <c r="I818" s="58"/>
      <c r="J818" s="61" t="e">
        <f>VLOOKUP(D818,商品标准转化表!$B:$H,7,FALSE)</f>
        <v>#N/A</v>
      </c>
      <c r="K818" s="57"/>
      <c r="L818" s="57"/>
      <c r="M818" s="62"/>
      <c r="N818" s="58"/>
      <c r="O818" s="58" t="e">
        <f>VLOOKUP(D818,商品标准转化表!$B:$H,6,FALSE)</f>
        <v>#N/A</v>
      </c>
      <c r="P818" s="58" t="e">
        <f>VLOOKUP(D818,商品标准转化表!$B:$H,5,FALSE)</f>
        <v>#N/A</v>
      </c>
    </row>
    <row r="819" customFormat="1" spans="1:16">
      <c r="A819" s="58"/>
      <c r="B819" s="58"/>
      <c r="C819" s="59"/>
      <c r="D819" s="58"/>
      <c r="E819" s="57"/>
      <c r="F819" s="58"/>
      <c r="G819" s="60"/>
      <c r="H819" s="60"/>
      <c r="I819" s="58"/>
      <c r="J819" s="61" t="e">
        <f>VLOOKUP(D819,商品标准转化表!$B:$H,7,FALSE)</f>
        <v>#N/A</v>
      </c>
      <c r="K819" s="57"/>
      <c r="L819" s="57"/>
      <c r="M819" s="62"/>
      <c r="N819" s="58"/>
      <c r="O819" s="58" t="e">
        <f>VLOOKUP(D819,商品标准转化表!$B:$H,6,FALSE)</f>
        <v>#N/A</v>
      </c>
      <c r="P819" s="58" t="e">
        <f>VLOOKUP(D819,商品标准转化表!$B:$H,5,FALSE)</f>
        <v>#N/A</v>
      </c>
    </row>
    <row r="820" customFormat="1" spans="1:16">
      <c r="A820" s="58"/>
      <c r="B820" s="58"/>
      <c r="C820" s="59"/>
      <c r="D820" s="58"/>
      <c r="E820" s="57"/>
      <c r="F820" s="58"/>
      <c r="G820" s="60"/>
      <c r="H820" s="60"/>
      <c r="I820" s="58"/>
      <c r="J820" s="61" t="e">
        <f>VLOOKUP(D820,商品标准转化表!$B:$H,7,FALSE)</f>
        <v>#N/A</v>
      </c>
      <c r="K820" s="57"/>
      <c r="L820" s="57"/>
      <c r="M820" s="62"/>
      <c r="N820" s="58"/>
      <c r="O820" s="58" t="e">
        <f>VLOOKUP(D820,商品标准转化表!$B:$H,6,FALSE)</f>
        <v>#N/A</v>
      </c>
      <c r="P820" s="58" t="e">
        <f>VLOOKUP(D820,商品标准转化表!$B:$H,5,FALSE)</f>
        <v>#N/A</v>
      </c>
    </row>
    <row r="821" customFormat="1" spans="1:16">
      <c r="A821" s="58"/>
      <c r="B821" s="58"/>
      <c r="C821" s="59"/>
      <c r="D821" s="58"/>
      <c r="E821" s="57"/>
      <c r="F821" s="58"/>
      <c r="G821" s="60"/>
      <c r="H821" s="60"/>
      <c r="I821" s="58"/>
      <c r="J821" s="61" t="e">
        <f>VLOOKUP(D821,商品标准转化表!$B:$H,7,FALSE)</f>
        <v>#N/A</v>
      </c>
      <c r="K821" s="57"/>
      <c r="L821" s="57"/>
      <c r="M821" s="62"/>
      <c r="N821" s="58"/>
      <c r="O821" s="58" t="e">
        <f>VLOOKUP(D821,商品标准转化表!$B:$H,6,FALSE)</f>
        <v>#N/A</v>
      </c>
      <c r="P821" s="58" t="e">
        <f>VLOOKUP(D821,商品标准转化表!$B:$H,5,FALSE)</f>
        <v>#N/A</v>
      </c>
    </row>
    <row r="822" customFormat="1" spans="1:16">
      <c r="A822" s="58"/>
      <c r="B822" s="58"/>
      <c r="C822" s="59"/>
      <c r="D822" s="58"/>
      <c r="E822" s="57"/>
      <c r="F822" s="58"/>
      <c r="G822" s="60"/>
      <c r="H822" s="60"/>
      <c r="I822" s="58"/>
      <c r="J822" s="61" t="e">
        <f>VLOOKUP(D822,商品标准转化表!$B:$H,7,FALSE)</f>
        <v>#N/A</v>
      </c>
      <c r="K822" s="57"/>
      <c r="L822" s="57"/>
      <c r="M822" s="62"/>
      <c r="N822" s="58"/>
      <c r="O822" s="58" t="e">
        <f>VLOOKUP(D822,商品标准转化表!$B:$H,6,FALSE)</f>
        <v>#N/A</v>
      </c>
      <c r="P822" s="58" t="e">
        <f>VLOOKUP(D822,商品标准转化表!$B:$H,5,FALSE)</f>
        <v>#N/A</v>
      </c>
    </row>
    <row r="823" customFormat="1" spans="1:16">
      <c r="A823" s="58"/>
      <c r="B823" s="58"/>
      <c r="C823" s="59"/>
      <c r="D823" s="58"/>
      <c r="E823" s="57"/>
      <c r="F823" s="58"/>
      <c r="G823" s="60"/>
      <c r="H823" s="60"/>
      <c r="I823" s="58"/>
      <c r="J823" s="61" t="e">
        <f>VLOOKUP(D823,商品标准转化表!$B:$H,7,FALSE)</f>
        <v>#N/A</v>
      </c>
      <c r="K823" s="57"/>
      <c r="L823" s="57"/>
      <c r="M823" s="62"/>
      <c r="N823" s="58"/>
      <c r="O823" s="58" t="e">
        <f>VLOOKUP(D823,商品标准转化表!$B:$H,6,FALSE)</f>
        <v>#N/A</v>
      </c>
      <c r="P823" s="58" t="e">
        <f>VLOOKUP(D823,商品标准转化表!$B:$H,5,FALSE)</f>
        <v>#N/A</v>
      </c>
    </row>
    <row r="824" customFormat="1" spans="1:16">
      <c r="A824" s="58"/>
      <c r="B824" s="58"/>
      <c r="C824" s="59"/>
      <c r="D824" s="58"/>
      <c r="E824" s="57"/>
      <c r="F824" s="58"/>
      <c r="G824" s="60"/>
      <c r="H824" s="60"/>
      <c r="I824" s="58"/>
      <c r="J824" s="61" t="e">
        <f>VLOOKUP(D824,商品标准转化表!$B:$H,7,FALSE)</f>
        <v>#N/A</v>
      </c>
      <c r="K824" s="57"/>
      <c r="L824" s="57"/>
      <c r="M824" s="62"/>
      <c r="N824" s="58"/>
      <c r="O824" s="58" t="e">
        <f>VLOOKUP(D824,商品标准转化表!$B:$H,6,FALSE)</f>
        <v>#N/A</v>
      </c>
      <c r="P824" s="58" t="e">
        <f>VLOOKUP(D824,商品标准转化表!$B:$H,5,FALSE)</f>
        <v>#N/A</v>
      </c>
    </row>
    <row r="825" customFormat="1" spans="1:16">
      <c r="A825" s="58"/>
      <c r="B825" s="58"/>
      <c r="C825" s="59"/>
      <c r="D825" s="58"/>
      <c r="E825" s="57"/>
      <c r="F825" s="58"/>
      <c r="G825" s="60"/>
      <c r="H825" s="60"/>
      <c r="I825" s="58"/>
      <c r="J825" s="61" t="e">
        <f>VLOOKUP(D825,商品标准转化表!$B:$H,7,FALSE)</f>
        <v>#N/A</v>
      </c>
      <c r="K825" s="57"/>
      <c r="L825" s="57"/>
      <c r="M825" s="62"/>
      <c r="N825" s="58"/>
      <c r="O825" s="58" t="e">
        <f>VLOOKUP(D825,商品标准转化表!$B:$H,6,FALSE)</f>
        <v>#N/A</v>
      </c>
      <c r="P825" s="58" t="e">
        <f>VLOOKUP(D825,商品标准转化表!$B:$H,5,FALSE)</f>
        <v>#N/A</v>
      </c>
    </row>
    <row r="826" customFormat="1" spans="1:16">
      <c r="A826" s="58"/>
      <c r="B826" s="58"/>
      <c r="C826" s="59"/>
      <c r="D826" s="58"/>
      <c r="E826" s="57"/>
      <c r="F826" s="58"/>
      <c r="G826" s="60"/>
      <c r="H826" s="60"/>
      <c r="I826" s="58"/>
      <c r="J826" s="61" t="e">
        <f>VLOOKUP(D826,商品标准转化表!$B:$H,7,FALSE)</f>
        <v>#N/A</v>
      </c>
      <c r="K826" s="57"/>
      <c r="L826" s="57"/>
      <c r="M826" s="62"/>
      <c r="N826" s="58"/>
      <c r="O826" s="58" t="e">
        <f>VLOOKUP(D826,商品标准转化表!$B:$H,6,FALSE)</f>
        <v>#N/A</v>
      </c>
      <c r="P826" s="58" t="e">
        <f>VLOOKUP(D826,商品标准转化表!$B:$H,5,FALSE)</f>
        <v>#N/A</v>
      </c>
    </row>
    <row r="827" customFormat="1" spans="1:16">
      <c r="A827" s="58"/>
      <c r="B827" s="58"/>
      <c r="C827" s="59"/>
      <c r="D827" s="58"/>
      <c r="E827" s="57"/>
      <c r="F827" s="58"/>
      <c r="G827" s="60"/>
      <c r="H827" s="60"/>
      <c r="I827" s="58"/>
      <c r="J827" s="61" t="e">
        <f>VLOOKUP(D827,商品标准转化表!$B:$H,7,FALSE)</f>
        <v>#N/A</v>
      </c>
      <c r="K827" s="57"/>
      <c r="L827" s="57"/>
      <c r="M827" s="62"/>
      <c r="N827" s="58"/>
      <c r="O827" s="58" t="e">
        <f>VLOOKUP(D827,商品标准转化表!$B:$H,6,FALSE)</f>
        <v>#N/A</v>
      </c>
      <c r="P827" s="58" t="e">
        <f>VLOOKUP(D827,商品标准转化表!$B:$H,5,FALSE)</f>
        <v>#N/A</v>
      </c>
    </row>
    <row r="828" customFormat="1" spans="1:16">
      <c r="A828" s="58"/>
      <c r="B828" s="58"/>
      <c r="C828" s="59"/>
      <c r="D828" s="58"/>
      <c r="E828" s="57"/>
      <c r="F828" s="58"/>
      <c r="G828" s="60"/>
      <c r="H828" s="60"/>
      <c r="I828" s="58"/>
      <c r="J828" s="61" t="e">
        <f>VLOOKUP(D828,商品标准转化表!$B:$H,7,FALSE)</f>
        <v>#N/A</v>
      </c>
      <c r="K828" s="57"/>
      <c r="L828" s="57"/>
      <c r="M828" s="62"/>
      <c r="N828" s="58"/>
      <c r="O828" s="58" t="e">
        <f>VLOOKUP(D828,商品标准转化表!$B:$H,6,FALSE)</f>
        <v>#N/A</v>
      </c>
      <c r="P828" s="58" t="e">
        <f>VLOOKUP(D828,商品标准转化表!$B:$H,5,FALSE)</f>
        <v>#N/A</v>
      </c>
    </row>
    <row r="829" customFormat="1" spans="1:16">
      <c r="A829" s="58"/>
      <c r="B829" s="58"/>
      <c r="C829" s="59"/>
      <c r="D829" s="58"/>
      <c r="E829" s="57"/>
      <c r="F829" s="58"/>
      <c r="G829" s="60"/>
      <c r="H829" s="60"/>
      <c r="I829" s="58"/>
      <c r="J829" s="61" t="e">
        <f>VLOOKUP(D829,商品标准转化表!$B:$H,7,FALSE)</f>
        <v>#N/A</v>
      </c>
      <c r="K829" s="57"/>
      <c r="L829" s="57"/>
      <c r="M829" s="62"/>
      <c r="N829" s="58"/>
      <c r="O829" s="58" t="e">
        <f>VLOOKUP(D829,商品标准转化表!$B:$H,6,FALSE)</f>
        <v>#N/A</v>
      </c>
      <c r="P829" s="58" t="e">
        <f>VLOOKUP(D829,商品标准转化表!$B:$H,5,FALSE)</f>
        <v>#N/A</v>
      </c>
    </row>
    <row r="830" customFormat="1" spans="1:16">
      <c r="A830" s="58"/>
      <c r="B830" s="58"/>
      <c r="C830" s="59"/>
      <c r="D830" s="58"/>
      <c r="E830" s="57"/>
      <c r="F830" s="58"/>
      <c r="G830" s="60"/>
      <c r="H830" s="60"/>
      <c r="I830" s="58"/>
      <c r="J830" s="61" t="e">
        <f>VLOOKUP(D830,商品标准转化表!$B:$H,7,FALSE)</f>
        <v>#N/A</v>
      </c>
      <c r="K830" s="57"/>
      <c r="L830" s="57"/>
      <c r="M830" s="62"/>
      <c r="N830" s="58"/>
      <c r="O830" s="58" t="e">
        <f>VLOOKUP(D830,商品标准转化表!$B:$H,6,FALSE)</f>
        <v>#N/A</v>
      </c>
      <c r="P830" s="58" t="e">
        <f>VLOOKUP(D830,商品标准转化表!$B:$H,5,FALSE)</f>
        <v>#N/A</v>
      </c>
    </row>
    <row r="831" customFormat="1" spans="1:16">
      <c r="A831" s="58"/>
      <c r="B831" s="58"/>
      <c r="C831" s="59"/>
      <c r="D831" s="58"/>
      <c r="E831" s="57"/>
      <c r="F831" s="58"/>
      <c r="G831" s="60"/>
      <c r="H831" s="60"/>
      <c r="I831" s="58"/>
      <c r="J831" s="61" t="e">
        <f>VLOOKUP(D831,商品标准转化表!$B:$H,7,FALSE)</f>
        <v>#N/A</v>
      </c>
      <c r="K831" s="57"/>
      <c r="L831" s="57"/>
      <c r="M831" s="62"/>
      <c r="N831" s="58"/>
      <c r="O831" s="58" t="e">
        <f>VLOOKUP(D831,商品标准转化表!$B:$H,6,FALSE)</f>
        <v>#N/A</v>
      </c>
      <c r="P831" s="58" t="e">
        <f>VLOOKUP(D831,商品标准转化表!$B:$H,5,FALSE)</f>
        <v>#N/A</v>
      </c>
    </row>
    <row r="832" customFormat="1" spans="1:16">
      <c r="A832" s="58"/>
      <c r="B832" s="58"/>
      <c r="C832" s="59"/>
      <c r="D832" s="58"/>
      <c r="E832" s="57"/>
      <c r="F832" s="58"/>
      <c r="G832" s="60"/>
      <c r="H832" s="60"/>
      <c r="I832" s="58"/>
      <c r="J832" s="61" t="e">
        <f>VLOOKUP(D832,商品标准转化表!$B:$H,7,FALSE)</f>
        <v>#N/A</v>
      </c>
      <c r="K832" s="57"/>
      <c r="L832" s="57"/>
      <c r="M832" s="62"/>
      <c r="N832" s="58"/>
      <c r="O832" s="58" t="e">
        <f>VLOOKUP(D832,商品标准转化表!$B:$H,6,FALSE)</f>
        <v>#N/A</v>
      </c>
      <c r="P832" s="58" t="e">
        <f>VLOOKUP(D832,商品标准转化表!$B:$H,5,FALSE)</f>
        <v>#N/A</v>
      </c>
    </row>
    <row r="833" customFormat="1" spans="1:16">
      <c r="A833" s="58"/>
      <c r="B833" s="58"/>
      <c r="C833" s="59"/>
      <c r="D833" s="58"/>
      <c r="E833" s="57"/>
      <c r="F833" s="58"/>
      <c r="G833" s="60"/>
      <c r="H833" s="60"/>
      <c r="I833" s="58"/>
      <c r="J833" s="61" t="e">
        <f>VLOOKUP(D833,商品标准转化表!$B:$H,7,FALSE)</f>
        <v>#N/A</v>
      </c>
      <c r="K833" s="57"/>
      <c r="L833" s="57"/>
      <c r="M833" s="62"/>
      <c r="N833" s="58"/>
      <c r="O833" s="58" t="e">
        <f>VLOOKUP(D833,商品标准转化表!$B:$H,6,FALSE)</f>
        <v>#N/A</v>
      </c>
      <c r="P833" s="58" t="e">
        <f>VLOOKUP(D833,商品标准转化表!$B:$H,5,FALSE)</f>
        <v>#N/A</v>
      </c>
    </row>
    <row r="834" customFormat="1" spans="1:16">
      <c r="A834" s="58"/>
      <c r="B834" s="58"/>
      <c r="C834" s="59"/>
      <c r="D834" s="58"/>
      <c r="E834" s="57"/>
      <c r="F834" s="58"/>
      <c r="G834" s="60"/>
      <c r="H834" s="60"/>
      <c r="I834" s="58"/>
      <c r="J834" s="61" t="e">
        <f>VLOOKUP(D834,商品标准转化表!$B:$H,7,FALSE)</f>
        <v>#N/A</v>
      </c>
      <c r="K834" s="57"/>
      <c r="L834" s="57"/>
      <c r="M834" s="62"/>
      <c r="N834" s="58"/>
      <c r="O834" s="58" t="e">
        <f>VLOOKUP(D834,商品标准转化表!$B:$H,6,FALSE)</f>
        <v>#N/A</v>
      </c>
      <c r="P834" s="58" t="e">
        <f>VLOOKUP(D834,商品标准转化表!$B:$H,5,FALSE)</f>
        <v>#N/A</v>
      </c>
    </row>
    <row r="835" customFormat="1" spans="1:16">
      <c r="A835" s="58"/>
      <c r="B835" s="58"/>
      <c r="C835" s="59"/>
      <c r="D835" s="58"/>
      <c r="E835" s="57"/>
      <c r="F835" s="58"/>
      <c r="G835" s="60"/>
      <c r="H835" s="60"/>
      <c r="I835" s="58"/>
      <c r="J835" s="61" t="e">
        <f>VLOOKUP(D835,商品标准转化表!$B:$H,7,FALSE)</f>
        <v>#N/A</v>
      </c>
      <c r="K835" s="57"/>
      <c r="L835" s="57"/>
      <c r="M835" s="62"/>
      <c r="N835" s="58"/>
      <c r="O835" s="58" t="e">
        <f>VLOOKUP(D835,商品标准转化表!$B:$H,6,FALSE)</f>
        <v>#N/A</v>
      </c>
      <c r="P835" s="58" t="e">
        <f>VLOOKUP(D835,商品标准转化表!$B:$H,5,FALSE)</f>
        <v>#N/A</v>
      </c>
    </row>
    <row r="836" customFormat="1" spans="1:16">
      <c r="A836" s="58"/>
      <c r="B836" s="58"/>
      <c r="C836" s="59"/>
      <c r="D836" s="58"/>
      <c r="E836" s="57"/>
      <c r="F836" s="58"/>
      <c r="G836" s="60"/>
      <c r="H836" s="60"/>
      <c r="I836" s="58"/>
      <c r="J836" s="61" t="e">
        <f>VLOOKUP(D836,商品标准转化表!$B:$H,7,FALSE)</f>
        <v>#N/A</v>
      </c>
      <c r="K836" s="57"/>
      <c r="L836" s="57"/>
      <c r="M836" s="62"/>
      <c r="N836" s="58"/>
      <c r="O836" s="58" t="e">
        <f>VLOOKUP(D836,商品标准转化表!$B:$H,6,FALSE)</f>
        <v>#N/A</v>
      </c>
      <c r="P836" s="58" t="e">
        <f>VLOOKUP(D836,商品标准转化表!$B:$H,5,FALSE)</f>
        <v>#N/A</v>
      </c>
    </row>
    <row r="837" customFormat="1" spans="1:16">
      <c r="A837" s="58"/>
      <c r="B837" s="58"/>
      <c r="C837" s="59"/>
      <c r="D837" s="58"/>
      <c r="E837" s="57"/>
      <c r="F837" s="58"/>
      <c r="G837" s="60"/>
      <c r="H837" s="60"/>
      <c r="I837" s="58"/>
      <c r="J837" s="61" t="e">
        <f>VLOOKUP(D837,商品标准转化表!$B:$H,7,FALSE)</f>
        <v>#N/A</v>
      </c>
      <c r="K837" s="57"/>
      <c r="L837" s="57"/>
      <c r="M837" s="62"/>
      <c r="N837" s="58"/>
      <c r="O837" s="58" t="e">
        <f>VLOOKUP(D837,商品标准转化表!$B:$H,6,FALSE)</f>
        <v>#N/A</v>
      </c>
      <c r="P837" s="58" t="e">
        <f>VLOOKUP(D837,商品标准转化表!$B:$H,5,FALSE)</f>
        <v>#N/A</v>
      </c>
    </row>
    <row r="838" customFormat="1" spans="1:16">
      <c r="A838" s="58"/>
      <c r="B838" s="58"/>
      <c r="C838" s="59"/>
      <c r="D838" s="58"/>
      <c r="E838" s="57"/>
      <c r="F838" s="58"/>
      <c r="G838" s="60"/>
      <c r="H838" s="60"/>
      <c r="I838" s="58"/>
      <c r="J838" s="61" t="e">
        <f>VLOOKUP(D838,商品标准转化表!$B:$H,7,FALSE)</f>
        <v>#N/A</v>
      </c>
      <c r="K838" s="57"/>
      <c r="L838" s="57"/>
      <c r="M838" s="62"/>
      <c r="N838" s="58"/>
      <c r="O838" s="58" t="e">
        <f>VLOOKUP(D838,商品标准转化表!$B:$H,6,FALSE)</f>
        <v>#N/A</v>
      </c>
      <c r="P838" s="58" t="e">
        <f>VLOOKUP(D838,商品标准转化表!$B:$H,5,FALSE)</f>
        <v>#N/A</v>
      </c>
    </row>
    <row r="839" customFormat="1" spans="1:16">
      <c r="A839" s="58"/>
      <c r="B839" s="58"/>
      <c r="C839" s="59"/>
      <c r="D839" s="58"/>
      <c r="E839" s="57"/>
      <c r="F839" s="58"/>
      <c r="G839" s="60"/>
      <c r="H839" s="60"/>
      <c r="I839" s="58"/>
      <c r="J839" s="61" t="e">
        <f>VLOOKUP(D839,商品标准转化表!$B:$H,7,FALSE)</f>
        <v>#N/A</v>
      </c>
      <c r="K839" s="57"/>
      <c r="L839" s="57"/>
      <c r="M839" s="62"/>
      <c r="N839" s="58"/>
      <c r="O839" s="58" t="e">
        <f>VLOOKUP(D839,商品标准转化表!$B:$H,6,FALSE)</f>
        <v>#N/A</v>
      </c>
      <c r="P839" s="58" t="e">
        <f>VLOOKUP(D839,商品标准转化表!$B:$H,5,FALSE)</f>
        <v>#N/A</v>
      </c>
    </row>
    <row r="840" customFormat="1" spans="1:16">
      <c r="A840" s="58"/>
      <c r="B840" s="58"/>
      <c r="C840" s="59"/>
      <c r="D840" s="58"/>
      <c r="E840" s="57"/>
      <c r="F840" s="58"/>
      <c r="G840" s="60"/>
      <c r="H840" s="60"/>
      <c r="I840" s="58"/>
      <c r="J840" s="61" t="e">
        <f>VLOOKUP(D840,商品标准转化表!$B:$H,7,FALSE)</f>
        <v>#N/A</v>
      </c>
      <c r="K840" s="57"/>
      <c r="L840" s="57"/>
      <c r="M840" s="62"/>
      <c r="N840" s="58"/>
      <c r="O840" s="58" t="e">
        <f>VLOOKUP(D840,商品标准转化表!$B:$H,6,FALSE)</f>
        <v>#N/A</v>
      </c>
      <c r="P840" s="58" t="e">
        <f>VLOOKUP(D840,商品标准转化表!$B:$H,5,FALSE)</f>
        <v>#N/A</v>
      </c>
    </row>
    <row r="841" customFormat="1" spans="1:16">
      <c r="A841" s="58"/>
      <c r="B841" s="58"/>
      <c r="C841" s="59"/>
      <c r="D841" s="58"/>
      <c r="E841" s="57"/>
      <c r="F841" s="58"/>
      <c r="G841" s="60"/>
      <c r="H841" s="60"/>
      <c r="I841" s="58"/>
      <c r="J841" s="61" t="e">
        <f>VLOOKUP(D841,商品标准转化表!$B:$H,7,FALSE)</f>
        <v>#N/A</v>
      </c>
      <c r="K841" s="57"/>
      <c r="L841" s="57"/>
      <c r="M841" s="62"/>
      <c r="N841" s="58"/>
      <c r="O841" s="58" t="e">
        <f>VLOOKUP(D841,商品标准转化表!$B:$H,6,FALSE)</f>
        <v>#N/A</v>
      </c>
      <c r="P841" s="58" t="e">
        <f>VLOOKUP(D841,商品标准转化表!$B:$H,5,FALSE)</f>
        <v>#N/A</v>
      </c>
    </row>
    <row r="842" customFormat="1" spans="1:16">
      <c r="A842" s="58"/>
      <c r="B842" s="58"/>
      <c r="C842" s="59"/>
      <c r="D842" s="58"/>
      <c r="E842" s="57"/>
      <c r="F842" s="58"/>
      <c r="G842" s="60"/>
      <c r="H842" s="60"/>
      <c r="I842" s="58"/>
      <c r="J842" s="61" t="e">
        <f>VLOOKUP(D842,商品标准转化表!$B:$H,7,FALSE)</f>
        <v>#N/A</v>
      </c>
      <c r="K842" s="57"/>
      <c r="L842" s="57"/>
      <c r="M842" s="62"/>
      <c r="N842" s="58"/>
      <c r="O842" s="58" t="e">
        <f>VLOOKUP(D842,商品标准转化表!$B:$H,6,FALSE)</f>
        <v>#N/A</v>
      </c>
      <c r="P842" s="58" t="e">
        <f>VLOOKUP(D842,商品标准转化表!$B:$H,5,FALSE)</f>
        <v>#N/A</v>
      </c>
    </row>
    <row r="843" customFormat="1" spans="1:16">
      <c r="A843" s="58"/>
      <c r="B843" s="58"/>
      <c r="C843" s="59"/>
      <c r="D843" s="58"/>
      <c r="E843" s="57"/>
      <c r="F843" s="58"/>
      <c r="G843" s="60"/>
      <c r="H843" s="60"/>
      <c r="I843" s="58"/>
      <c r="J843" s="61" t="e">
        <f>VLOOKUP(D843,商品标准转化表!$B:$H,7,FALSE)</f>
        <v>#N/A</v>
      </c>
      <c r="K843" s="57"/>
      <c r="L843" s="57"/>
      <c r="M843" s="62"/>
      <c r="N843" s="58"/>
      <c r="O843" s="58" t="e">
        <f>VLOOKUP(D843,商品标准转化表!$B:$H,6,FALSE)</f>
        <v>#N/A</v>
      </c>
      <c r="P843" s="58" t="e">
        <f>VLOOKUP(D843,商品标准转化表!$B:$H,5,FALSE)</f>
        <v>#N/A</v>
      </c>
    </row>
    <row r="844" customFormat="1" spans="1:16">
      <c r="A844" s="58"/>
      <c r="B844" s="58"/>
      <c r="C844" s="59"/>
      <c r="D844" s="58"/>
      <c r="E844" s="57"/>
      <c r="F844" s="58"/>
      <c r="G844" s="60"/>
      <c r="H844" s="60"/>
      <c r="I844" s="58"/>
      <c r="J844" s="61" t="e">
        <f>VLOOKUP(D844,商品标准转化表!$B:$H,7,FALSE)</f>
        <v>#N/A</v>
      </c>
      <c r="K844" s="57"/>
      <c r="L844" s="57"/>
      <c r="M844" s="62"/>
      <c r="N844" s="58"/>
      <c r="O844" s="58" t="e">
        <f>VLOOKUP(D844,商品标准转化表!$B:$H,6,FALSE)</f>
        <v>#N/A</v>
      </c>
      <c r="P844" s="58" t="e">
        <f>VLOOKUP(D844,商品标准转化表!$B:$H,5,FALSE)</f>
        <v>#N/A</v>
      </c>
    </row>
    <row r="845" customFormat="1" spans="1:16">
      <c r="A845" s="58"/>
      <c r="B845" s="58"/>
      <c r="C845" s="59"/>
      <c r="D845" s="58"/>
      <c r="E845" s="57"/>
      <c r="F845" s="58"/>
      <c r="G845" s="60"/>
      <c r="H845" s="60"/>
      <c r="I845" s="58"/>
      <c r="J845" s="61" t="e">
        <f>VLOOKUP(D845,商品标准转化表!$B:$H,7,FALSE)</f>
        <v>#N/A</v>
      </c>
      <c r="K845" s="57"/>
      <c r="L845" s="57"/>
      <c r="M845" s="62"/>
      <c r="N845" s="58"/>
      <c r="O845" s="58" t="e">
        <f>VLOOKUP(D845,商品标准转化表!$B:$H,6,FALSE)</f>
        <v>#N/A</v>
      </c>
      <c r="P845" s="58" t="e">
        <f>VLOOKUP(D845,商品标准转化表!$B:$H,5,FALSE)</f>
        <v>#N/A</v>
      </c>
    </row>
    <row r="846" customFormat="1" spans="1:16">
      <c r="A846" s="58"/>
      <c r="B846" s="58"/>
      <c r="C846" s="59"/>
      <c r="D846" s="58"/>
      <c r="E846" s="57"/>
      <c r="F846" s="58"/>
      <c r="G846" s="60"/>
      <c r="H846" s="60"/>
      <c r="I846" s="58"/>
      <c r="J846" s="61" t="e">
        <f>VLOOKUP(D846,商品标准转化表!$B:$H,7,FALSE)</f>
        <v>#N/A</v>
      </c>
      <c r="K846" s="57"/>
      <c r="L846" s="57"/>
      <c r="M846" s="62"/>
      <c r="N846" s="58"/>
      <c r="O846" s="58" t="e">
        <f>VLOOKUP(D846,商品标准转化表!$B:$H,6,FALSE)</f>
        <v>#N/A</v>
      </c>
      <c r="P846" s="58" t="e">
        <f>VLOOKUP(D846,商品标准转化表!$B:$H,5,FALSE)</f>
        <v>#N/A</v>
      </c>
    </row>
    <row r="847" customFormat="1" spans="1:16">
      <c r="A847" s="58"/>
      <c r="B847" s="58"/>
      <c r="C847" s="59"/>
      <c r="D847" s="58"/>
      <c r="E847" s="57"/>
      <c r="F847" s="58"/>
      <c r="G847" s="60"/>
      <c r="H847" s="60"/>
      <c r="I847" s="58"/>
      <c r="J847" s="61" t="e">
        <f>VLOOKUP(D847,商品标准转化表!$B:$H,7,FALSE)</f>
        <v>#N/A</v>
      </c>
      <c r="K847" s="57"/>
      <c r="L847" s="57"/>
      <c r="M847" s="62"/>
      <c r="N847" s="58"/>
      <c r="O847" s="58" t="e">
        <f>VLOOKUP(D847,商品标准转化表!$B:$H,6,FALSE)</f>
        <v>#N/A</v>
      </c>
      <c r="P847" s="58" t="e">
        <f>VLOOKUP(D847,商品标准转化表!$B:$H,5,FALSE)</f>
        <v>#N/A</v>
      </c>
    </row>
    <row r="848" customFormat="1" spans="1:16">
      <c r="A848" s="58"/>
      <c r="B848" s="58"/>
      <c r="C848" s="59"/>
      <c r="D848" s="58"/>
      <c r="E848" s="57"/>
      <c r="F848" s="58"/>
      <c r="G848" s="60"/>
      <c r="H848" s="60"/>
      <c r="I848" s="58"/>
      <c r="J848" s="61" t="e">
        <f>VLOOKUP(D848,商品标准转化表!$B:$H,7,FALSE)</f>
        <v>#N/A</v>
      </c>
      <c r="K848" s="57"/>
      <c r="L848" s="57"/>
      <c r="M848" s="62"/>
      <c r="N848" s="58"/>
      <c r="O848" s="58" t="e">
        <f>VLOOKUP(D848,商品标准转化表!$B:$H,6,FALSE)</f>
        <v>#N/A</v>
      </c>
      <c r="P848" s="58" t="e">
        <f>VLOOKUP(D848,商品标准转化表!$B:$H,5,FALSE)</f>
        <v>#N/A</v>
      </c>
    </row>
    <row r="849" customFormat="1" spans="1:16">
      <c r="A849" s="58"/>
      <c r="B849" s="58"/>
      <c r="C849" s="59"/>
      <c r="D849" s="58"/>
      <c r="E849" s="57"/>
      <c r="F849" s="58"/>
      <c r="G849" s="60"/>
      <c r="H849" s="60"/>
      <c r="I849" s="58"/>
      <c r="J849" s="61" t="e">
        <f>VLOOKUP(D849,商品标准转化表!$B:$H,7,FALSE)</f>
        <v>#N/A</v>
      </c>
      <c r="K849" s="57"/>
      <c r="L849" s="57"/>
      <c r="M849" s="62"/>
      <c r="N849" s="58"/>
      <c r="O849" s="58" t="e">
        <f>VLOOKUP(D849,商品标准转化表!$B:$H,6,FALSE)</f>
        <v>#N/A</v>
      </c>
      <c r="P849" s="58" t="e">
        <f>VLOOKUP(D849,商品标准转化表!$B:$H,5,FALSE)</f>
        <v>#N/A</v>
      </c>
    </row>
    <row r="850" customFormat="1" spans="1:16">
      <c r="A850" s="58"/>
      <c r="B850" s="58"/>
      <c r="C850" s="59"/>
      <c r="D850" s="58"/>
      <c r="E850" s="57"/>
      <c r="F850" s="58"/>
      <c r="G850" s="60"/>
      <c r="H850" s="60"/>
      <c r="I850" s="58"/>
      <c r="J850" s="61" t="e">
        <f>VLOOKUP(D850,商品标准转化表!$B:$H,7,FALSE)</f>
        <v>#N/A</v>
      </c>
      <c r="K850" s="57"/>
      <c r="L850" s="57"/>
      <c r="M850" s="62"/>
      <c r="N850" s="58"/>
      <c r="O850" s="58" t="e">
        <f>VLOOKUP(D850,商品标准转化表!$B:$H,6,FALSE)</f>
        <v>#N/A</v>
      </c>
      <c r="P850" s="58" t="e">
        <f>VLOOKUP(D850,商品标准转化表!$B:$H,5,FALSE)</f>
        <v>#N/A</v>
      </c>
    </row>
    <row r="851" customFormat="1" spans="1:16">
      <c r="A851" s="58"/>
      <c r="B851" s="58"/>
      <c r="C851" s="59"/>
      <c r="D851" s="58"/>
      <c r="E851" s="57"/>
      <c r="F851" s="58"/>
      <c r="G851" s="60"/>
      <c r="H851" s="60"/>
      <c r="I851" s="58"/>
      <c r="J851" s="61" t="e">
        <f>VLOOKUP(D851,商品标准转化表!$B:$H,7,FALSE)</f>
        <v>#N/A</v>
      </c>
      <c r="K851" s="57"/>
      <c r="L851" s="57"/>
      <c r="M851" s="62"/>
      <c r="N851" s="58"/>
      <c r="O851" s="58" t="e">
        <f>VLOOKUP(D851,商品标准转化表!$B:$H,6,FALSE)</f>
        <v>#N/A</v>
      </c>
      <c r="P851" s="58" t="e">
        <f>VLOOKUP(D851,商品标准转化表!$B:$H,5,FALSE)</f>
        <v>#N/A</v>
      </c>
    </row>
    <row r="852" customFormat="1" spans="1:16">
      <c r="A852" s="58"/>
      <c r="B852" s="58"/>
      <c r="C852" s="59"/>
      <c r="D852" s="58"/>
      <c r="E852" s="57"/>
      <c r="F852" s="58"/>
      <c r="G852" s="60"/>
      <c r="H852" s="60"/>
      <c r="I852" s="58"/>
      <c r="J852" s="61" t="e">
        <f>VLOOKUP(D852,商品标准转化表!$B:$H,7,FALSE)</f>
        <v>#N/A</v>
      </c>
      <c r="K852" s="57"/>
      <c r="L852" s="57"/>
      <c r="M852" s="62"/>
      <c r="N852" s="58"/>
      <c r="O852" s="58" t="e">
        <f>VLOOKUP(D852,商品标准转化表!$B:$H,6,FALSE)</f>
        <v>#N/A</v>
      </c>
      <c r="P852" s="58" t="e">
        <f>VLOOKUP(D852,商品标准转化表!$B:$H,5,FALSE)</f>
        <v>#N/A</v>
      </c>
    </row>
    <row r="853" customFormat="1" spans="1:16">
      <c r="A853" s="58"/>
      <c r="B853" s="58"/>
      <c r="C853" s="59"/>
      <c r="D853" s="58"/>
      <c r="E853" s="57"/>
      <c r="F853" s="58"/>
      <c r="G853" s="60"/>
      <c r="H853" s="60"/>
      <c r="I853" s="58"/>
      <c r="J853" s="61" t="e">
        <f>VLOOKUP(D853,商品标准转化表!$B:$H,7,FALSE)</f>
        <v>#N/A</v>
      </c>
      <c r="K853" s="57"/>
      <c r="L853" s="57"/>
      <c r="M853" s="62"/>
      <c r="N853" s="58"/>
      <c r="O853" s="58" t="e">
        <f>VLOOKUP(D853,商品标准转化表!$B:$H,6,FALSE)</f>
        <v>#N/A</v>
      </c>
      <c r="P853" s="58" t="e">
        <f>VLOOKUP(D853,商品标准转化表!$B:$H,5,FALSE)</f>
        <v>#N/A</v>
      </c>
    </row>
    <row r="854" customFormat="1" spans="1:16">
      <c r="A854" s="58"/>
      <c r="B854" s="58"/>
      <c r="C854" s="59"/>
      <c r="D854" s="58"/>
      <c r="E854" s="57"/>
      <c r="F854" s="58"/>
      <c r="G854" s="60"/>
      <c r="H854" s="60"/>
      <c r="I854" s="58"/>
      <c r="J854" s="61" t="e">
        <f>VLOOKUP(D854,商品标准转化表!$B:$H,7,FALSE)</f>
        <v>#N/A</v>
      </c>
      <c r="K854" s="57"/>
      <c r="L854" s="57"/>
      <c r="M854" s="62"/>
      <c r="N854" s="58"/>
      <c r="O854" s="58" t="e">
        <f>VLOOKUP(D854,商品标准转化表!$B:$H,6,FALSE)</f>
        <v>#N/A</v>
      </c>
      <c r="P854" s="58" t="e">
        <f>VLOOKUP(D854,商品标准转化表!$B:$H,5,FALSE)</f>
        <v>#N/A</v>
      </c>
    </row>
    <row r="855" customFormat="1" spans="1:16">
      <c r="A855" s="58"/>
      <c r="B855" s="58"/>
      <c r="C855" s="59"/>
      <c r="D855" s="58"/>
      <c r="E855" s="57"/>
      <c r="F855" s="58"/>
      <c r="G855" s="60"/>
      <c r="H855" s="60"/>
      <c r="I855" s="58"/>
      <c r="J855" s="61" t="e">
        <f>VLOOKUP(D855,商品标准转化表!$B:$H,7,FALSE)</f>
        <v>#N/A</v>
      </c>
      <c r="K855" s="57"/>
      <c r="L855" s="57"/>
      <c r="M855" s="62"/>
      <c r="N855" s="58"/>
      <c r="O855" s="58" t="e">
        <f>VLOOKUP(D855,商品标准转化表!$B:$H,6,FALSE)</f>
        <v>#N/A</v>
      </c>
      <c r="P855" s="58" t="e">
        <f>VLOOKUP(D855,商品标准转化表!$B:$H,5,FALSE)</f>
        <v>#N/A</v>
      </c>
    </row>
    <row r="856" customFormat="1" spans="1:16">
      <c r="A856" s="58"/>
      <c r="B856" s="58"/>
      <c r="C856" s="59"/>
      <c r="D856" s="58"/>
      <c r="E856" s="57"/>
      <c r="F856" s="58"/>
      <c r="G856" s="60"/>
      <c r="H856" s="60"/>
      <c r="I856" s="58"/>
      <c r="J856" s="61" t="e">
        <f>VLOOKUP(D856,商品标准转化表!$B:$H,7,FALSE)</f>
        <v>#N/A</v>
      </c>
      <c r="K856" s="57"/>
      <c r="L856" s="57"/>
      <c r="M856" s="62"/>
      <c r="N856" s="58"/>
      <c r="O856" s="58" t="e">
        <f>VLOOKUP(D856,商品标准转化表!$B:$H,6,FALSE)</f>
        <v>#N/A</v>
      </c>
      <c r="P856" s="58" t="e">
        <f>VLOOKUP(D856,商品标准转化表!$B:$H,5,FALSE)</f>
        <v>#N/A</v>
      </c>
    </row>
    <row r="857" customFormat="1" spans="1:16">
      <c r="A857" s="58"/>
      <c r="B857" s="58"/>
      <c r="C857" s="59"/>
      <c r="D857" s="58"/>
      <c r="E857" s="57"/>
      <c r="F857" s="58"/>
      <c r="G857" s="60"/>
      <c r="H857" s="60"/>
      <c r="I857" s="58"/>
      <c r="J857" s="61" t="e">
        <f>VLOOKUP(D857,商品标准转化表!$B:$H,7,FALSE)</f>
        <v>#N/A</v>
      </c>
      <c r="K857" s="57"/>
      <c r="L857" s="57"/>
      <c r="M857" s="62"/>
      <c r="N857" s="58"/>
      <c r="O857" s="58" t="e">
        <f>VLOOKUP(D857,商品标准转化表!$B:$H,6,FALSE)</f>
        <v>#N/A</v>
      </c>
      <c r="P857" s="58" t="e">
        <f>VLOOKUP(D857,商品标准转化表!$B:$H,5,FALSE)</f>
        <v>#N/A</v>
      </c>
    </row>
    <row r="858" customFormat="1" spans="1:16">
      <c r="A858" s="58"/>
      <c r="B858" s="58"/>
      <c r="C858" s="59"/>
      <c r="D858" s="58"/>
      <c r="E858" s="57"/>
      <c r="F858" s="58"/>
      <c r="G858" s="60"/>
      <c r="H858" s="60"/>
      <c r="I858" s="58"/>
      <c r="J858" s="61" t="e">
        <f>VLOOKUP(D858,商品标准转化表!$B:$H,7,FALSE)</f>
        <v>#N/A</v>
      </c>
      <c r="K858" s="57"/>
      <c r="L858" s="57"/>
      <c r="M858" s="62"/>
      <c r="N858" s="58"/>
      <c r="O858" s="58" t="e">
        <f>VLOOKUP(D858,商品标准转化表!$B:$H,6,FALSE)</f>
        <v>#N/A</v>
      </c>
      <c r="P858" s="58" t="e">
        <f>VLOOKUP(D858,商品标准转化表!$B:$H,5,FALSE)</f>
        <v>#N/A</v>
      </c>
    </row>
    <row r="859" customFormat="1" spans="1:16">
      <c r="A859" s="58"/>
      <c r="B859" s="58"/>
      <c r="C859" s="59"/>
      <c r="D859" s="58"/>
      <c r="E859" s="57"/>
      <c r="F859" s="58"/>
      <c r="G859" s="60"/>
      <c r="H859" s="60"/>
      <c r="I859" s="58"/>
      <c r="J859" s="61" t="e">
        <f>VLOOKUP(D859,商品标准转化表!$B:$H,7,FALSE)</f>
        <v>#N/A</v>
      </c>
      <c r="K859" s="57"/>
      <c r="L859" s="57"/>
      <c r="M859" s="62"/>
      <c r="N859" s="58"/>
      <c r="O859" s="58" t="e">
        <f>VLOOKUP(D859,商品标准转化表!$B:$H,6,FALSE)</f>
        <v>#N/A</v>
      </c>
      <c r="P859" s="58" t="e">
        <f>VLOOKUP(D859,商品标准转化表!$B:$H,5,FALSE)</f>
        <v>#N/A</v>
      </c>
    </row>
    <row r="860" customFormat="1" spans="1:16">
      <c r="A860" s="58"/>
      <c r="B860" s="58"/>
      <c r="C860" s="59"/>
      <c r="D860" s="58"/>
      <c r="E860" s="57"/>
      <c r="F860" s="58"/>
      <c r="G860" s="60"/>
      <c r="H860" s="60"/>
      <c r="I860" s="58"/>
      <c r="J860" s="61" t="e">
        <f>VLOOKUP(D860,商品标准转化表!$B:$H,7,FALSE)</f>
        <v>#N/A</v>
      </c>
      <c r="K860" s="57"/>
      <c r="L860" s="57"/>
      <c r="M860" s="62"/>
      <c r="N860" s="58"/>
      <c r="O860" s="58" t="e">
        <f>VLOOKUP(D860,商品标准转化表!$B:$H,6,FALSE)</f>
        <v>#N/A</v>
      </c>
      <c r="P860" s="58" t="e">
        <f>VLOOKUP(D860,商品标准转化表!$B:$H,5,FALSE)</f>
        <v>#N/A</v>
      </c>
    </row>
    <row r="861" customFormat="1" spans="1:16">
      <c r="A861" s="58"/>
      <c r="B861" s="58"/>
      <c r="C861" s="59"/>
      <c r="D861" s="58"/>
      <c r="E861" s="57"/>
      <c r="F861" s="58"/>
      <c r="G861" s="60"/>
      <c r="H861" s="60"/>
      <c r="I861" s="58"/>
      <c r="J861" s="61" t="e">
        <f>VLOOKUP(D861,商品标准转化表!$B:$H,7,FALSE)</f>
        <v>#N/A</v>
      </c>
      <c r="K861" s="57"/>
      <c r="L861" s="57"/>
      <c r="M861" s="62"/>
      <c r="N861" s="58"/>
      <c r="O861" s="58" t="e">
        <f>VLOOKUP(D861,商品标准转化表!$B:$H,6,FALSE)</f>
        <v>#N/A</v>
      </c>
      <c r="P861" s="58" t="e">
        <f>VLOOKUP(D861,商品标准转化表!$B:$H,5,FALSE)</f>
        <v>#N/A</v>
      </c>
    </row>
    <row r="862" customFormat="1" spans="1:16">
      <c r="A862" s="58"/>
      <c r="B862" s="58"/>
      <c r="C862" s="59"/>
      <c r="D862" s="58"/>
      <c r="E862" s="57"/>
      <c r="F862" s="58"/>
      <c r="G862" s="60"/>
      <c r="H862" s="60"/>
      <c r="I862" s="58"/>
      <c r="J862" s="61" t="e">
        <f>VLOOKUP(D862,商品标准转化表!$B:$H,7,FALSE)</f>
        <v>#N/A</v>
      </c>
      <c r="K862" s="57"/>
      <c r="L862" s="57"/>
      <c r="M862" s="62"/>
      <c r="N862" s="58"/>
      <c r="O862" s="58" t="e">
        <f>VLOOKUP(D862,商品标准转化表!$B:$H,6,FALSE)</f>
        <v>#N/A</v>
      </c>
      <c r="P862" s="58" t="e">
        <f>VLOOKUP(D862,商品标准转化表!$B:$H,5,FALSE)</f>
        <v>#N/A</v>
      </c>
    </row>
    <row r="863" customFormat="1" spans="1:16">
      <c r="A863" s="58"/>
      <c r="B863" s="58"/>
      <c r="C863" s="59"/>
      <c r="D863" s="58"/>
      <c r="E863" s="57"/>
      <c r="F863" s="58"/>
      <c r="G863" s="60"/>
      <c r="H863" s="60"/>
      <c r="I863" s="58"/>
      <c r="J863" s="61" t="e">
        <f>VLOOKUP(D863,商品标准转化表!$B:$H,7,FALSE)</f>
        <v>#N/A</v>
      </c>
      <c r="K863" s="57"/>
      <c r="L863" s="57"/>
      <c r="M863" s="62"/>
      <c r="N863" s="58"/>
      <c r="O863" s="58" t="e">
        <f>VLOOKUP(D863,商品标准转化表!$B:$H,6,FALSE)</f>
        <v>#N/A</v>
      </c>
      <c r="P863" s="58" t="e">
        <f>VLOOKUP(D863,商品标准转化表!$B:$H,5,FALSE)</f>
        <v>#N/A</v>
      </c>
    </row>
    <row r="864" customFormat="1" spans="1:16">
      <c r="A864" s="58"/>
      <c r="B864" s="58"/>
      <c r="C864" s="59"/>
      <c r="D864" s="58"/>
      <c r="E864" s="57"/>
      <c r="F864" s="58"/>
      <c r="G864" s="60"/>
      <c r="H864" s="60"/>
      <c r="I864" s="58"/>
      <c r="J864" s="61" t="e">
        <f>VLOOKUP(D864,商品标准转化表!$B:$H,7,FALSE)</f>
        <v>#N/A</v>
      </c>
      <c r="K864" s="57"/>
      <c r="L864" s="57"/>
      <c r="M864" s="62"/>
      <c r="N864" s="58"/>
      <c r="O864" s="58" t="e">
        <f>VLOOKUP(D864,商品标准转化表!$B:$H,6,FALSE)</f>
        <v>#N/A</v>
      </c>
      <c r="P864" s="58" t="e">
        <f>VLOOKUP(D864,商品标准转化表!$B:$H,5,FALSE)</f>
        <v>#N/A</v>
      </c>
    </row>
    <row r="865" customFormat="1" spans="1:16">
      <c r="A865" s="58"/>
      <c r="B865" s="58"/>
      <c r="C865" s="59"/>
      <c r="D865" s="58"/>
      <c r="E865" s="57"/>
      <c r="F865" s="58"/>
      <c r="G865" s="60"/>
      <c r="H865" s="60"/>
      <c r="I865" s="58"/>
      <c r="J865" s="61" t="e">
        <f>VLOOKUP(D865,商品标准转化表!$B:$H,7,FALSE)</f>
        <v>#N/A</v>
      </c>
      <c r="K865" s="57"/>
      <c r="L865" s="57"/>
      <c r="M865" s="62"/>
      <c r="N865" s="58"/>
      <c r="O865" s="58" t="e">
        <f>VLOOKUP(D865,商品标准转化表!$B:$H,6,FALSE)</f>
        <v>#N/A</v>
      </c>
      <c r="P865" s="58" t="e">
        <f>VLOOKUP(D865,商品标准转化表!$B:$H,5,FALSE)</f>
        <v>#N/A</v>
      </c>
    </row>
    <row r="866" customFormat="1" spans="1:16">
      <c r="A866" s="58"/>
      <c r="B866" s="58"/>
      <c r="C866" s="59"/>
      <c r="D866" s="58"/>
      <c r="E866" s="57"/>
      <c r="F866" s="58"/>
      <c r="G866" s="60"/>
      <c r="H866" s="60"/>
      <c r="I866" s="58"/>
      <c r="J866" s="61" t="e">
        <f>VLOOKUP(D866,商品标准转化表!$B:$H,7,FALSE)</f>
        <v>#N/A</v>
      </c>
      <c r="K866" s="57"/>
      <c r="L866" s="57"/>
      <c r="M866" s="62"/>
      <c r="N866" s="58"/>
      <c r="O866" s="58" t="e">
        <f>VLOOKUP(D866,商品标准转化表!$B:$H,6,FALSE)</f>
        <v>#N/A</v>
      </c>
      <c r="P866" s="58" t="e">
        <f>VLOOKUP(D866,商品标准转化表!$B:$H,5,FALSE)</f>
        <v>#N/A</v>
      </c>
    </row>
    <row r="867" customFormat="1" spans="1:16">
      <c r="A867" s="58"/>
      <c r="B867" s="58"/>
      <c r="C867" s="59"/>
      <c r="D867" s="58"/>
      <c r="E867" s="57"/>
      <c r="F867" s="58"/>
      <c r="G867" s="60"/>
      <c r="H867" s="60"/>
      <c r="I867" s="58"/>
      <c r="J867" s="61" t="e">
        <f>VLOOKUP(D867,商品标准转化表!$B:$H,7,FALSE)</f>
        <v>#N/A</v>
      </c>
      <c r="K867" s="57"/>
      <c r="L867" s="57"/>
      <c r="M867" s="62"/>
      <c r="N867" s="58"/>
      <c r="O867" s="58" t="e">
        <f>VLOOKUP(D867,商品标准转化表!$B:$H,6,FALSE)</f>
        <v>#N/A</v>
      </c>
      <c r="P867" s="58" t="e">
        <f>VLOOKUP(D867,商品标准转化表!$B:$H,5,FALSE)</f>
        <v>#N/A</v>
      </c>
    </row>
    <row r="868" customFormat="1" spans="1:16">
      <c r="A868" s="58"/>
      <c r="B868" s="58"/>
      <c r="C868" s="59"/>
      <c r="D868" s="58"/>
      <c r="E868" s="57"/>
      <c r="F868" s="58"/>
      <c r="G868" s="60"/>
      <c r="H868" s="60"/>
      <c r="I868" s="58"/>
      <c r="J868" s="61" t="e">
        <f>VLOOKUP(D868,商品标准转化表!$B:$H,7,FALSE)</f>
        <v>#N/A</v>
      </c>
      <c r="K868" s="57"/>
      <c r="L868" s="57"/>
      <c r="M868" s="62"/>
      <c r="N868" s="58"/>
      <c r="O868" s="58" t="e">
        <f>VLOOKUP(D868,商品标准转化表!$B:$H,6,FALSE)</f>
        <v>#N/A</v>
      </c>
      <c r="P868" s="58" t="e">
        <f>VLOOKUP(D868,商品标准转化表!$B:$H,5,FALSE)</f>
        <v>#N/A</v>
      </c>
    </row>
    <row r="869" customFormat="1" spans="1:16">
      <c r="A869" s="58"/>
      <c r="B869" s="58"/>
      <c r="C869" s="59"/>
      <c r="D869" s="58"/>
      <c r="E869" s="57"/>
      <c r="F869" s="58"/>
      <c r="G869" s="60"/>
      <c r="H869" s="60"/>
      <c r="I869" s="58"/>
      <c r="J869" s="61" t="e">
        <f>VLOOKUP(D869,商品标准转化表!$B:$H,7,FALSE)</f>
        <v>#N/A</v>
      </c>
      <c r="K869" s="57"/>
      <c r="L869" s="57"/>
      <c r="M869" s="62"/>
      <c r="N869" s="58"/>
      <c r="O869" s="58" t="e">
        <f>VLOOKUP(D869,商品标准转化表!$B:$H,6,FALSE)</f>
        <v>#N/A</v>
      </c>
      <c r="P869" s="58" t="e">
        <f>VLOOKUP(D869,商品标准转化表!$B:$H,5,FALSE)</f>
        <v>#N/A</v>
      </c>
    </row>
    <row r="870" customFormat="1" spans="1:16">
      <c r="A870" s="58"/>
      <c r="B870" s="58"/>
      <c r="C870" s="59"/>
      <c r="D870" s="58"/>
      <c r="E870" s="57"/>
      <c r="F870" s="58"/>
      <c r="G870" s="60"/>
      <c r="H870" s="60"/>
      <c r="I870" s="58"/>
      <c r="J870" s="61" t="e">
        <f>VLOOKUP(D870,商品标准转化表!$B:$H,7,FALSE)</f>
        <v>#N/A</v>
      </c>
      <c r="K870" s="57"/>
      <c r="L870" s="57"/>
      <c r="M870" s="62"/>
      <c r="N870" s="58"/>
      <c r="O870" s="58" t="e">
        <f>VLOOKUP(D870,商品标准转化表!$B:$H,6,FALSE)</f>
        <v>#N/A</v>
      </c>
      <c r="P870" s="58" t="e">
        <f>VLOOKUP(D870,商品标准转化表!$B:$H,5,FALSE)</f>
        <v>#N/A</v>
      </c>
    </row>
    <row r="871" customFormat="1" spans="1:16">
      <c r="A871" s="58"/>
      <c r="B871" s="58"/>
      <c r="C871" s="59"/>
      <c r="D871" s="58"/>
      <c r="E871" s="57"/>
      <c r="F871" s="58"/>
      <c r="G871" s="60"/>
      <c r="H871" s="60"/>
      <c r="I871" s="58"/>
      <c r="J871" s="61" t="e">
        <f>VLOOKUP(D871,商品标准转化表!$B:$H,7,FALSE)</f>
        <v>#N/A</v>
      </c>
      <c r="K871" s="57"/>
      <c r="L871" s="57"/>
      <c r="M871" s="62"/>
      <c r="N871" s="58"/>
      <c r="O871" s="58" t="e">
        <f>VLOOKUP(D871,商品标准转化表!$B:$H,6,FALSE)</f>
        <v>#N/A</v>
      </c>
      <c r="P871" s="58" t="e">
        <f>VLOOKUP(D871,商品标准转化表!$B:$H,5,FALSE)</f>
        <v>#N/A</v>
      </c>
    </row>
    <row r="872" customFormat="1" spans="1:16">
      <c r="A872" s="58"/>
      <c r="B872" s="58"/>
      <c r="C872" s="59"/>
      <c r="D872" s="58"/>
      <c r="E872" s="57"/>
      <c r="F872" s="58"/>
      <c r="G872" s="60"/>
      <c r="H872" s="60"/>
      <c r="I872" s="58"/>
      <c r="J872" s="61" t="e">
        <f>VLOOKUP(D872,商品标准转化表!$B:$H,7,FALSE)</f>
        <v>#N/A</v>
      </c>
      <c r="K872" s="57"/>
      <c r="L872" s="57"/>
      <c r="M872" s="62"/>
      <c r="N872" s="58"/>
      <c r="O872" s="58" t="e">
        <f>VLOOKUP(D872,商品标准转化表!$B:$H,6,FALSE)</f>
        <v>#N/A</v>
      </c>
      <c r="P872" s="58" t="e">
        <f>VLOOKUP(D872,商品标准转化表!$B:$H,5,FALSE)</f>
        <v>#N/A</v>
      </c>
    </row>
    <row r="873" customFormat="1" spans="1:16">
      <c r="A873" s="58"/>
      <c r="B873" s="58"/>
      <c r="C873" s="59"/>
      <c r="D873" s="58"/>
      <c r="E873" s="57"/>
      <c r="F873" s="58"/>
      <c r="G873" s="60"/>
      <c r="H873" s="60"/>
      <c r="I873" s="58"/>
      <c r="J873" s="61" t="e">
        <f>VLOOKUP(D873,商品标准转化表!$B:$H,7,FALSE)</f>
        <v>#N/A</v>
      </c>
      <c r="K873" s="57"/>
      <c r="L873" s="57"/>
      <c r="M873" s="62"/>
      <c r="N873" s="58"/>
      <c r="O873" s="58" t="e">
        <f>VLOOKUP(D873,商品标准转化表!$B:$H,6,FALSE)</f>
        <v>#N/A</v>
      </c>
      <c r="P873" s="58" t="e">
        <f>VLOOKUP(D873,商品标准转化表!$B:$H,5,FALSE)</f>
        <v>#N/A</v>
      </c>
    </row>
    <row r="874" customFormat="1" spans="1:16">
      <c r="A874" s="58"/>
      <c r="B874" s="58"/>
      <c r="C874" s="59"/>
      <c r="D874" s="58"/>
      <c r="E874" s="57"/>
      <c r="F874" s="58"/>
      <c r="G874" s="60"/>
      <c r="H874" s="60"/>
      <c r="I874" s="58"/>
      <c r="J874" s="61" t="e">
        <f>VLOOKUP(D874,商品标准转化表!$B:$H,7,FALSE)</f>
        <v>#N/A</v>
      </c>
      <c r="K874" s="57"/>
      <c r="L874" s="57"/>
      <c r="M874" s="62"/>
      <c r="N874" s="58"/>
      <c r="O874" s="58" t="e">
        <f>VLOOKUP(D874,商品标准转化表!$B:$H,6,FALSE)</f>
        <v>#N/A</v>
      </c>
      <c r="P874" s="58" t="e">
        <f>VLOOKUP(D874,商品标准转化表!$B:$H,5,FALSE)</f>
        <v>#N/A</v>
      </c>
    </row>
    <row r="875" customFormat="1" spans="1:16">
      <c r="A875" s="58"/>
      <c r="B875" s="58"/>
      <c r="C875" s="59"/>
      <c r="D875" s="58"/>
      <c r="E875" s="57"/>
      <c r="F875" s="58"/>
      <c r="G875" s="60"/>
      <c r="H875" s="60"/>
      <c r="I875" s="58"/>
      <c r="J875" s="61" t="e">
        <f>VLOOKUP(D875,商品标准转化表!$B:$H,7,FALSE)</f>
        <v>#N/A</v>
      </c>
      <c r="K875" s="57"/>
      <c r="L875" s="57"/>
      <c r="M875" s="62"/>
      <c r="N875" s="58"/>
      <c r="O875" s="58" t="e">
        <f>VLOOKUP(D875,商品标准转化表!$B:$H,6,FALSE)</f>
        <v>#N/A</v>
      </c>
      <c r="P875" s="58" t="e">
        <f>VLOOKUP(D875,商品标准转化表!$B:$H,5,FALSE)</f>
        <v>#N/A</v>
      </c>
    </row>
    <row r="876" customFormat="1" spans="1:16">
      <c r="A876" s="58"/>
      <c r="B876" s="58"/>
      <c r="C876" s="59"/>
      <c r="D876" s="58"/>
      <c r="E876" s="57"/>
      <c r="F876" s="58"/>
      <c r="G876" s="60"/>
      <c r="H876" s="60"/>
      <c r="I876" s="58"/>
      <c r="J876" s="61" t="e">
        <f>VLOOKUP(D876,商品标准转化表!$B:$H,7,FALSE)</f>
        <v>#N/A</v>
      </c>
      <c r="K876" s="57"/>
      <c r="L876" s="57"/>
      <c r="M876" s="62"/>
      <c r="N876" s="58"/>
      <c r="O876" s="58" t="e">
        <f>VLOOKUP(D876,商品标准转化表!$B:$H,6,FALSE)</f>
        <v>#N/A</v>
      </c>
      <c r="P876" s="58" t="e">
        <f>VLOOKUP(D876,商品标准转化表!$B:$H,5,FALSE)</f>
        <v>#N/A</v>
      </c>
    </row>
    <row r="877" customFormat="1" spans="1:16">
      <c r="A877" s="58"/>
      <c r="B877" s="58"/>
      <c r="C877" s="59"/>
      <c r="D877" s="58"/>
      <c r="E877" s="57"/>
      <c r="F877" s="58"/>
      <c r="G877" s="60"/>
      <c r="H877" s="60"/>
      <c r="I877" s="58"/>
      <c r="J877" s="61" t="e">
        <f>VLOOKUP(D877,商品标准转化表!$B:$H,7,FALSE)</f>
        <v>#N/A</v>
      </c>
      <c r="K877" s="57"/>
      <c r="L877" s="57"/>
      <c r="M877" s="62"/>
      <c r="N877" s="58"/>
      <c r="O877" s="58" t="e">
        <f>VLOOKUP(D877,商品标准转化表!$B:$H,6,FALSE)</f>
        <v>#N/A</v>
      </c>
      <c r="P877" s="58" t="e">
        <f>VLOOKUP(D877,商品标准转化表!$B:$H,5,FALSE)</f>
        <v>#N/A</v>
      </c>
    </row>
    <row r="878" customFormat="1" spans="1:16">
      <c r="A878" s="58"/>
      <c r="B878" s="58"/>
      <c r="C878" s="59"/>
      <c r="D878" s="58"/>
      <c r="E878" s="57"/>
      <c r="F878" s="58"/>
      <c r="G878" s="60"/>
      <c r="H878" s="60"/>
      <c r="I878" s="58"/>
      <c r="J878" s="61" t="e">
        <f>VLOOKUP(D878,商品标准转化表!$B:$H,7,FALSE)</f>
        <v>#N/A</v>
      </c>
      <c r="K878" s="57"/>
      <c r="L878" s="57"/>
      <c r="M878" s="62"/>
      <c r="N878" s="58"/>
      <c r="O878" s="58" t="e">
        <f>VLOOKUP(D878,商品标准转化表!$B:$H,6,FALSE)</f>
        <v>#N/A</v>
      </c>
      <c r="P878" s="58" t="e">
        <f>VLOOKUP(D878,商品标准转化表!$B:$H,5,FALSE)</f>
        <v>#N/A</v>
      </c>
    </row>
    <row r="879" customFormat="1" spans="1:16">
      <c r="A879" s="58"/>
      <c r="B879" s="58"/>
      <c r="C879" s="59"/>
      <c r="D879" s="58"/>
      <c r="E879" s="57"/>
      <c r="F879" s="58"/>
      <c r="G879" s="60"/>
      <c r="H879" s="60"/>
      <c r="I879" s="58"/>
      <c r="J879" s="61" t="e">
        <f>VLOOKUP(D879,商品标准转化表!$B:$H,7,FALSE)</f>
        <v>#N/A</v>
      </c>
      <c r="K879" s="57"/>
      <c r="L879" s="57"/>
      <c r="M879" s="62"/>
      <c r="N879" s="58"/>
      <c r="O879" s="58" t="e">
        <f>VLOOKUP(D879,商品标准转化表!$B:$H,6,FALSE)</f>
        <v>#N/A</v>
      </c>
      <c r="P879" s="58" t="e">
        <f>VLOOKUP(D879,商品标准转化表!$B:$H,5,FALSE)</f>
        <v>#N/A</v>
      </c>
    </row>
    <row r="880" customFormat="1" spans="1:16">
      <c r="A880" s="58"/>
      <c r="B880" s="58"/>
      <c r="C880" s="59"/>
      <c r="D880" s="58"/>
      <c r="E880" s="57"/>
      <c r="F880" s="58"/>
      <c r="G880" s="60"/>
      <c r="H880" s="60"/>
      <c r="I880" s="58"/>
      <c r="J880" s="61" t="e">
        <f>VLOOKUP(D880,商品标准转化表!$B:$H,7,FALSE)</f>
        <v>#N/A</v>
      </c>
      <c r="K880" s="57"/>
      <c r="L880" s="57"/>
      <c r="M880" s="62"/>
      <c r="N880" s="58"/>
      <c r="O880" s="58" t="e">
        <f>VLOOKUP(D880,商品标准转化表!$B:$H,6,FALSE)</f>
        <v>#N/A</v>
      </c>
      <c r="P880" s="58" t="e">
        <f>VLOOKUP(D880,商品标准转化表!$B:$H,5,FALSE)</f>
        <v>#N/A</v>
      </c>
    </row>
    <row r="881" customFormat="1" spans="1:16">
      <c r="A881" s="58"/>
      <c r="B881" s="58"/>
      <c r="C881" s="59"/>
      <c r="D881" s="58"/>
      <c r="E881" s="57"/>
      <c r="F881" s="58"/>
      <c r="G881" s="60"/>
      <c r="H881" s="60"/>
      <c r="I881" s="58"/>
      <c r="J881" s="61" t="e">
        <f>VLOOKUP(D881,商品标准转化表!$B:$H,7,FALSE)</f>
        <v>#N/A</v>
      </c>
      <c r="K881" s="57"/>
      <c r="L881" s="57"/>
      <c r="M881" s="62"/>
      <c r="N881" s="58"/>
      <c r="O881" s="58" t="e">
        <f>VLOOKUP(D881,商品标准转化表!$B:$H,6,FALSE)</f>
        <v>#N/A</v>
      </c>
      <c r="P881" s="58" t="e">
        <f>VLOOKUP(D881,商品标准转化表!$B:$H,5,FALSE)</f>
        <v>#N/A</v>
      </c>
    </row>
    <row r="882" customFormat="1" spans="1:16">
      <c r="A882" s="58"/>
      <c r="B882" s="58"/>
      <c r="C882" s="59"/>
      <c r="D882" s="58"/>
      <c r="E882" s="57"/>
      <c r="F882" s="58"/>
      <c r="G882" s="60"/>
      <c r="H882" s="60"/>
      <c r="I882" s="58"/>
      <c r="J882" s="61" t="e">
        <f>VLOOKUP(D882,商品标准转化表!$B:$H,7,FALSE)</f>
        <v>#N/A</v>
      </c>
      <c r="K882" s="57"/>
      <c r="L882" s="57"/>
      <c r="M882" s="62"/>
      <c r="N882" s="58"/>
      <c r="O882" s="58" t="e">
        <f>VLOOKUP(D882,商品标准转化表!$B:$H,6,FALSE)</f>
        <v>#N/A</v>
      </c>
      <c r="P882" s="58" t="e">
        <f>VLOOKUP(D882,商品标准转化表!$B:$H,5,FALSE)</f>
        <v>#N/A</v>
      </c>
    </row>
    <row r="883" customFormat="1" spans="1:16">
      <c r="A883" s="58"/>
      <c r="B883" s="58"/>
      <c r="C883" s="59"/>
      <c r="D883" s="58"/>
      <c r="E883" s="57"/>
      <c r="F883" s="58"/>
      <c r="G883" s="60"/>
      <c r="H883" s="60"/>
      <c r="I883" s="58"/>
      <c r="J883" s="61" t="e">
        <f>VLOOKUP(D883,商品标准转化表!$B:$H,7,FALSE)</f>
        <v>#N/A</v>
      </c>
      <c r="K883" s="57"/>
      <c r="L883" s="57"/>
      <c r="M883" s="62"/>
      <c r="N883" s="58"/>
      <c r="O883" s="58" t="e">
        <f>VLOOKUP(D883,商品标准转化表!$B:$H,6,FALSE)</f>
        <v>#N/A</v>
      </c>
      <c r="P883" s="58" t="e">
        <f>VLOOKUP(D883,商品标准转化表!$B:$H,5,FALSE)</f>
        <v>#N/A</v>
      </c>
    </row>
    <row r="884" customFormat="1" spans="1:16">
      <c r="A884" s="58"/>
      <c r="B884" s="58"/>
      <c r="C884" s="59"/>
      <c r="D884" s="58"/>
      <c r="E884" s="57"/>
      <c r="F884" s="58"/>
      <c r="G884" s="60"/>
      <c r="H884" s="60"/>
      <c r="I884" s="58"/>
      <c r="J884" s="61" t="e">
        <f>VLOOKUP(D884,商品标准转化表!$B:$H,7,FALSE)</f>
        <v>#N/A</v>
      </c>
      <c r="K884" s="57"/>
      <c r="L884" s="57"/>
      <c r="M884" s="62"/>
      <c r="N884" s="58"/>
      <c r="O884" s="58" t="e">
        <f>VLOOKUP(D884,商品标准转化表!$B:$H,6,FALSE)</f>
        <v>#N/A</v>
      </c>
      <c r="P884" s="58" t="e">
        <f>VLOOKUP(D884,商品标准转化表!$B:$H,5,FALSE)</f>
        <v>#N/A</v>
      </c>
    </row>
    <row r="885" customFormat="1" spans="1:16">
      <c r="A885" s="58"/>
      <c r="B885" s="58"/>
      <c r="C885" s="59"/>
      <c r="D885" s="58"/>
      <c r="E885" s="57"/>
      <c r="F885" s="58"/>
      <c r="G885" s="60"/>
      <c r="H885" s="60"/>
      <c r="I885" s="58"/>
      <c r="J885" s="61" t="e">
        <f>VLOOKUP(D885,商品标准转化表!$B:$H,7,FALSE)</f>
        <v>#N/A</v>
      </c>
      <c r="K885" s="57"/>
      <c r="L885" s="57"/>
      <c r="M885" s="62"/>
      <c r="N885" s="58"/>
      <c r="O885" s="58" t="e">
        <f>VLOOKUP(D885,商品标准转化表!$B:$H,6,FALSE)</f>
        <v>#N/A</v>
      </c>
      <c r="P885" s="58" t="e">
        <f>VLOOKUP(D885,商品标准转化表!$B:$H,5,FALSE)</f>
        <v>#N/A</v>
      </c>
    </row>
    <row r="886" customFormat="1" spans="1:16">
      <c r="A886" s="58"/>
      <c r="B886" s="58"/>
      <c r="C886" s="59"/>
      <c r="D886" s="58"/>
      <c r="E886" s="57"/>
      <c r="F886" s="58"/>
      <c r="G886" s="60"/>
      <c r="H886" s="60"/>
      <c r="I886" s="58"/>
      <c r="J886" s="61" t="e">
        <f>VLOOKUP(D886,商品标准转化表!$B:$H,7,FALSE)</f>
        <v>#N/A</v>
      </c>
      <c r="K886" s="57"/>
      <c r="L886" s="57"/>
      <c r="M886" s="62"/>
      <c r="N886" s="58"/>
      <c r="O886" s="58" t="e">
        <f>VLOOKUP(D886,商品标准转化表!$B:$H,6,FALSE)</f>
        <v>#N/A</v>
      </c>
      <c r="P886" s="58" t="e">
        <f>VLOOKUP(D886,商品标准转化表!$B:$H,5,FALSE)</f>
        <v>#N/A</v>
      </c>
    </row>
    <row r="887" customFormat="1" spans="1:16">
      <c r="A887" s="58"/>
      <c r="B887" s="58"/>
      <c r="C887" s="59"/>
      <c r="D887" s="58"/>
      <c r="E887" s="57"/>
      <c r="F887" s="58"/>
      <c r="G887" s="60"/>
      <c r="H887" s="60"/>
      <c r="I887" s="58"/>
      <c r="J887" s="61" t="e">
        <f>VLOOKUP(D887,商品标准转化表!$B:$H,7,FALSE)</f>
        <v>#N/A</v>
      </c>
      <c r="K887" s="57"/>
      <c r="L887" s="57"/>
      <c r="M887" s="62"/>
      <c r="N887" s="58"/>
      <c r="O887" s="58" t="e">
        <f>VLOOKUP(D887,商品标准转化表!$B:$H,6,FALSE)</f>
        <v>#N/A</v>
      </c>
      <c r="P887" s="58" t="e">
        <f>VLOOKUP(D887,商品标准转化表!$B:$H,5,FALSE)</f>
        <v>#N/A</v>
      </c>
    </row>
    <row r="888" customFormat="1" spans="1:16">
      <c r="A888" s="58"/>
      <c r="B888" s="58"/>
      <c r="C888" s="59"/>
      <c r="D888" s="58"/>
      <c r="E888" s="57"/>
      <c r="F888" s="58"/>
      <c r="G888" s="60"/>
      <c r="H888" s="60"/>
      <c r="I888" s="58"/>
      <c r="J888" s="61" t="e">
        <f>VLOOKUP(D888,商品标准转化表!$B:$H,7,FALSE)</f>
        <v>#N/A</v>
      </c>
      <c r="K888" s="57"/>
      <c r="L888" s="57"/>
      <c r="M888" s="62"/>
      <c r="N888" s="58"/>
      <c r="O888" s="58" t="e">
        <f>VLOOKUP(D888,商品标准转化表!$B:$H,6,FALSE)</f>
        <v>#N/A</v>
      </c>
      <c r="P888" s="58" t="e">
        <f>VLOOKUP(D888,商品标准转化表!$B:$H,5,FALSE)</f>
        <v>#N/A</v>
      </c>
    </row>
    <row r="889" customFormat="1" spans="1:16">
      <c r="A889" s="58"/>
      <c r="B889" s="58"/>
      <c r="C889" s="59"/>
      <c r="D889" s="58"/>
      <c r="E889" s="57"/>
      <c r="F889" s="58"/>
      <c r="G889" s="60"/>
      <c r="H889" s="60"/>
      <c r="I889" s="58"/>
      <c r="J889" s="61" t="e">
        <f>VLOOKUP(D889,商品标准转化表!$B:$H,7,FALSE)</f>
        <v>#N/A</v>
      </c>
      <c r="K889" s="57"/>
      <c r="L889" s="57"/>
      <c r="M889" s="62"/>
      <c r="N889" s="58"/>
      <c r="O889" s="58" t="e">
        <f>VLOOKUP(D889,商品标准转化表!$B:$H,6,FALSE)</f>
        <v>#N/A</v>
      </c>
      <c r="P889" s="58" t="e">
        <f>VLOOKUP(D889,商品标准转化表!$B:$H,5,FALSE)</f>
        <v>#N/A</v>
      </c>
    </row>
    <row r="890" customFormat="1" spans="1:16">
      <c r="A890" s="58"/>
      <c r="B890" s="58"/>
      <c r="C890" s="59"/>
      <c r="D890" s="58"/>
      <c r="E890" s="57"/>
      <c r="F890" s="58"/>
      <c r="G890" s="60"/>
      <c r="H890" s="60"/>
      <c r="I890" s="58"/>
      <c r="J890" s="61" t="e">
        <f>VLOOKUP(D890,商品标准转化表!$B:$H,7,FALSE)</f>
        <v>#N/A</v>
      </c>
      <c r="K890" s="57"/>
      <c r="L890" s="57"/>
      <c r="M890" s="62"/>
      <c r="N890" s="58"/>
      <c r="O890" s="58" t="e">
        <f>VLOOKUP(D890,商品标准转化表!$B:$H,6,FALSE)</f>
        <v>#N/A</v>
      </c>
      <c r="P890" s="58" t="e">
        <f>VLOOKUP(D890,商品标准转化表!$B:$H,5,FALSE)</f>
        <v>#N/A</v>
      </c>
    </row>
    <row r="891" customFormat="1" spans="1:16">
      <c r="A891" s="58"/>
      <c r="B891" s="58"/>
      <c r="C891" s="59"/>
      <c r="D891" s="58"/>
      <c r="E891" s="57"/>
      <c r="F891" s="58"/>
      <c r="G891" s="60"/>
      <c r="H891" s="60"/>
      <c r="I891" s="58"/>
      <c r="J891" s="61" t="e">
        <f>VLOOKUP(D891,商品标准转化表!$B:$H,7,FALSE)</f>
        <v>#N/A</v>
      </c>
      <c r="K891" s="57"/>
      <c r="L891" s="57"/>
      <c r="M891" s="62"/>
      <c r="N891" s="58"/>
      <c r="O891" s="58" t="e">
        <f>VLOOKUP(D891,商品标准转化表!$B:$H,6,FALSE)</f>
        <v>#N/A</v>
      </c>
      <c r="P891" s="58" t="e">
        <f>VLOOKUP(D891,商品标准转化表!$B:$H,5,FALSE)</f>
        <v>#N/A</v>
      </c>
    </row>
    <row r="892" customFormat="1" spans="1:16">
      <c r="A892" s="58"/>
      <c r="B892" s="58"/>
      <c r="C892" s="59"/>
      <c r="D892" s="58"/>
      <c r="E892" s="57"/>
      <c r="F892" s="58"/>
      <c r="G892" s="60"/>
      <c r="H892" s="60"/>
      <c r="I892" s="58"/>
      <c r="J892" s="61" t="e">
        <f>VLOOKUP(D892,商品标准转化表!$B:$H,7,FALSE)</f>
        <v>#N/A</v>
      </c>
      <c r="K892" s="57"/>
      <c r="L892" s="57"/>
      <c r="M892" s="62"/>
      <c r="N892" s="58"/>
      <c r="O892" s="58" t="e">
        <f>VLOOKUP(D892,商品标准转化表!$B:$H,6,FALSE)</f>
        <v>#N/A</v>
      </c>
      <c r="P892" s="58" t="e">
        <f>VLOOKUP(D892,商品标准转化表!$B:$H,5,FALSE)</f>
        <v>#N/A</v>
      </c>
    </row>
    <row r="893" customFormat="1" spans="1:16">
      <c r="A893" s="58"/>
      <c r="B893" s="58"/>
      <c r="C893" s="59"/>
      <c r="D893" s="58"/>
      <c r="E893" s="57"/>
      <c r="F893" s="58"/>
      <c r="G893" s="60"/>
      <c r="H893" s="60"/>
      <c r="I893" s="58"/>
      <c r="J893" s="61" t="e">
        <f>VLOOKUP(D893,商品标准转化表!$B:$H,7,FALSE)</f>
        <v>#N/A</v>
      </c>
      <c r="K893" s="57"/>
      <c r="L893" s="57"/>
      <c r="M893" s="62"/>
      <c r="N893" s="58"/>
      <c r="O893" s="58" t="e">
        <f>VLOOKUP(D893,商品标准转化表!$B:$H,6,FALSE)</f>
        <v>#N/A</v>
      </c>
      <c r="P893" s="58" t="e">
        <f>VLOOKUP(D893,商品标准转化表!$B:$H,5,FALSE)</f>
        <v>#N/A</v>
      </c>
    </row>
    <row r="894" customFormat="1" spans="1:16">
      <c r="A894" s="58"/>
      <c r="B894" s="58"/>
      <c r="C894" s="59"/>
      <c r="D894" s="58"/>
      <c r="E894" s="57"/>
      <c r="F894" s="58"/>
      <c r="G894" s="60"/>
      <c r="H894" s="60"/>
      <c r="I894" s="58"/>
      <c r="J894" s="61" t="e">
        <f>VLOOKUP(D894,商品标准转化表!$B:$H,7,FALSE)</f>
        <v>#N/A</v>
      </c>
      <c r="K894" s="57"/>
      <c r="L894" s="57"/>
      <c r="M894" s="62"/>
      <c r="N894" s="58"/>
      <c r="O894" s="58" t="e">
        <f>VLOOKUP(D894,商品标准转化表!$B:$H,6,FALSE)</f>
        <v>#N/A</v>
      </c>
      <c r="P894" s="58" t="e">
        <f>VLOOKUP(D894,商品标准转化表!$B:$H,5,FALSE)</f>
        <v>#N/A</v>
      </c>
    </row>
    <row r="895" customFormat="1" spans="1:16">
      <c r="A895" s="58"/>
      <c r="B895" s="58"/>
      <c r="C895" s="59"/>
      <c r="D895" s="58"/>
      <c r="E895" s="57"/>
      <c r="F895" s="58"/>
      <c r="G895" s="60"/>
      <c r="H895" s="60"/>
      <c r="I895" s="58"/>
      <c r="J895" s="61" t="e">
        <f>VLOOKUP(D895,商品标准转化表!$B:$H,7,FALSE)</f>
        <v>#N/A</v>
      </c>
      <c r="K895" s="57"/>
      <c r="L895" s="57"/>
      <c r="M895" s="62"/>
      <c r="N895" s="58"/>
      <c r="O895" s="58" t="e">
        <f>VLOOKUP(D895,商品标准转化表!$B:$H,6,FALSE)</f>
        <v>#N/A</v>
      </c>
      <c r="P895" s="58" t="e">
        <f>VLOOKUP(D895,商品标准转化表!$B:$H,5,FALSE)</f>
        <v>#N/A</v>
      </c>
    </row>
    <row r="896" customFormat="1" spans="1:16">
      <c r="A896" s="58"/>
      <c r="B896" s="58"/>
      <c r="C896" s="59"/>
      <c r="D896" s="58"/>
      <c r="E896" s="57"/>
      <c r="F896" s="58"/>
      <c r="G896" s="60"/>
      <c r="H896" s="60"/>
      <c r="I896" s="58"/>
      <c r="J896" s="61" t="e">
        <f>VLOOKUP(D896,商品标准转化表!$B:$H,7,FALSE)</f>
        <v>#N/A</v>
      </c>
      <c r="K896" s="57"/>
      <c r="L896" s="57"/>
      <c r="M896" s="62"/>
      <c r="N896" s="58"/>
      <c r="O896" s="58" t="e">
        <f>VLOOKUP(D896,商品标准转化表!$B:$H,6,FALSE)</f>
        <v>#N/A</v>
      </c>
      <c r="P896" s="58" t="e">
        <f>VLOOKUP(D896,商品标准转化表!$B:$H,5,FALSE)</f>
        <v>#N/A</v>
      </c>
    </row>
    <row r="897" customFormat="1" spans="1:16">
      <c r="A897" s="58"/>
      <c r="B897" s="58"/>
      <c r="C897" s="59"/>
      <c r="D897" s="58"/>
      <c r="E897" s="57"/>
      <c r="F897" s="58"/>
      <c r="G897" s="60"/>
      <c r="H897" s="60"/>
      <c r="I897" s="58"/>
      <c r="J897" s="61" t="e">
        <f>VLOOKUP(D897,商品标准转化表!$B:$H,7,FALSE)</f>
        <v>#N/A</v>
      </c>
      <c r="K897" s="57"/>
      <c r="L897" s="57"/>
      <c r="M897" s="62"/>
      <c r="N897" s="58"/>
      <c r="O897" s="58" t="e">
        <f>VLOOKUP(D897,商品标准转化表!$B:$H,6,FALSE)</f>
        <v>#N/A</v>
      </c>
      <c r="P897" s="58" t="e">
        <f>VLOOKUP(D897,商品标准转化表!$B:$H,5,FALSE)</f>
        <v>#N/A</v>
      </c>
    </row>
    <row r="898" customFormat="1" spans="1:16">
      <c r="A898" s="58"/>
      <c r="B898" s="58"/>
      <c r="C898" s="59"/>
      <c r="D898" s="58"/>
      <c r="E898" s="57"/>
      <c r="F898" s="58"/>
      <c r="G898" s="60"/>
      <c r="H898" s="60"/>
      <c r="I898" s="58"/>
      <c r="J898" s="61" t="e">
        <f>VLOOKUP(D898,商品标准转化表!$B:$H,7,FALSE)</f>
        <v>#N/A</v>
      </c>
      <c r="K898" s="57"/>
      <c r="L898" s="57"/>
      <c r="M898" s="62"/>
      <c r="N898" s="58"/>
      <c r="O898" s="58" t="e">
        <f>VLOOKUP(D898,商品标准转化表!$B:$H,6,FALSE)</f>
        <v>#N/A</v>
      </c>
      <c r="P898" s="58" t="e">
        <f>VLOOKUP(D898,商品标准转化表!$B:$H,5,FALSE)</f>
        <v>#N/A</v>
      </c>
    </row>
    <row r="899" customFormat="1" spans="1:16">
      <c r="A899" s="58"/>
      <c r="B899" s="58"/>
      <c r="C899" s="59"/>
      <c r="D899" s="58"/>
      <c r="E899" s="57"/>
      <c r="F899" s="58"/>
      <c r="G899" s="60"/>
      <c r="H899" s="60"/>
      <c r="I899" s="58"/>
      <c r="J899" s="61" t="e">
        <f>VLOOKUP(D899,商品标准转化表!$B:$H,7,FALSE)</f>
        <v>#N/A</v>
      </c>
      <c r="K899" s="57"/>
      <c r="L899" s="57"/>
      <c r="M899" s="62"/>
      <c r="N899" s="58"/>
      <c r="O899" s="58" t="e">
        <f>VLOOKUP(D899,商品标准转化表!$B:$H,6,FALSE)</f>
        <v>#N/A</v>
      </c>
      <c r="P899" s="58" t="e">
        <f>VLOOKUP(D899,商品标准转化表!$B:$H,5,FALSE)</f>
        <v>#N/A</v>
      </c>
    </row>
    <row r="900" customFormat="1" spans="1:16">
      <c r="A900" s="58"/>
      <c r="B900" s="58"/>
      <c r="C900" s="59"/>
      <c r="D900" s="58"/>
      <c r="E900" s="57"/>
      <c r="F900" s="58"/>
      <c r="G900" s="60"/>
      <c r="H900" s="60"/>
      <c r="I900" s="58"/>
      <c r="J900" s="61" t="e">
        <f>VLOOKUP(D900,商品标准转化表!$B:$H,7,FALSE)</f>
        <v>#N/A</v>
      </c>
      <c r="K900" s="57"/>
      <c r="L900" s="57"/>
      <c r="M900" s="62"/>
      <c r="N900" s="58"/>
      <c r="O900" s="58" t="e">
        <f>VLOOKUP(D900,商品标准转化表!$B:$H,6,FALSE)</f>
        <v>#N/A</v>
      </c>
      <c r="P900" s="58" t="e">
        <f>VLOOKUP(D900,商品标准转化表!$B:$H,5,FALSE)</f>
        <v>#N/A</v>
      </c>
    </row>
    <row r="901" customFormat="1" spans="1:16">
      <c r="A901" s="58"/>
      <c r="B901" s="58"/>
      <c r="C901" s="59"/>
      <c r="D901" s="58"/>
      <c r="E901" s="57"/>
      <c r="F901" s="58"/>
      <c r="G901" s="60"/>
      <c r="H901" s="60"/>
      <c r="I901" s="58"/>
      <c r="J901" s="61" t="e">
        <f>VLOOKUP(D901,商品标准转化表!$B:$H,7,FALSE)</f>
        <v>#N/A</v>
      </c>
      <c r="K901" s="57"/>
      <c r="L901" s="57"/>
      <c r="M901" s="62"/>
      <c r="N901" s="58"/>
      <c r="O901" s="58" t="e">
        <f>VLOOKUP(D901,商品标准转化表!$B:$H,6,FALSE)</f>
        <v>#N/A</v>
      </c>
      <c r="P901" s="58" t="e">
        <f>VLOOKUP(D901,商品标准转化表!$B:$H,5,FALSE)</f>
        <v>#N/A</v>
      </c>
    </row>
    <row r="902" customFormat="1" spans="1:16">
      <c r="A902" s="58"/>
      <c r="B902" s="58"/>
      <c r="C902" s="59"/>
      <c r="D902" s="58"/>
      <c r="E902" s="57"/>
      <c r="F902" s="58"/>
      <c r="G902" s="60"/>
      <c r="H902" s="60"/>
      <c r="I902" s="58"/>
      <c r="J902" s="61" t="e">
        <f>VLOOKUP(D902,商品标准转化表!$B:$H,7,FALSE)</f>
        <v>#N/A</v>
      </c>
      <c r="K902" s="57"/>
      <c r="L902" s="57"/>
      <c r="M902" s="62"/>
      <c r="N902" s="58"/>
      <c r="O902" s="58" t="e">
        <f>VLOOKUP(D902,商品标准转化表!$B:$H,6,FALSE)</f>
        <v>#N/A</v>
      </c>
      <c r="P902" s="58" t="e">
        <f>VLOOKUP(D902,商品标准转化表!$B:$H,5,FALSE)</f>
        <v>#N/A</v>
      </c>
    </row>
    <row r="903" customFormat="1" spans="1:16">
      <c r="A903" s="58"/>
      <c r="B903" s="58"/>
      <c r="C903" s="59"/>
      <c r="D903" s="58"/>
      <c r="E903" s="57"/>
      <c r="F903" s="58"/>
      <c r="G903" s="60"/>
      <c r="H903" s="60"/>
      <c r="I903" s="58"/>
      <c r="J903" s="61" t="e">
        <f>VLOOKUP(D903,商品标准转化表!$B:$H,7,FALSE)</f>
        <v>#N/A</v>
      </c>
      <c r="K903" s="57"/>
      <c r="L903" s="57"/>
      <c r="M903" s="62"/>
      <c r="N903" s="58"/>
      <c r="O903" s="58" t="e">
        <f>VLOOKUP(D903,商品标准转化表!$B:$H,6,FALSE)</f>
        <v>#N/A</v>
      </c>
      <c r="P903" s="58" t="e">
        <f>VLOOKUP(D903,商品标准转化表!$B:$H,5,FALSE)</f>
        <v>#N/A</v>
      </c>
    </row>
    <row r="904" customFormat="1" spans="1:16">
      <c r="A904" s="58"/>
      <c r="B904" s="58"/>
      <c r="C904" s="59"/>
      <c r="D904" s="58"/>
      <c r="E904" s="57"/>
      <c r="F904" s="58"/>
      <c r="G904" s="60"/>
      <c r="H904" s="60"/>
      <c r="I904" s="58"/>
      <c r="J904" s="61" t="e">
        <f>VLOOKUP(D904,商品标准转化表!$B:$H,7,FALSE)</f>
        <v>#N/A</v>
      </c>
      <c r="K904" s="57"/>
      <c r="L904" s="57"/>
      <c r="M904" s="62"/>
      <c r="N904" s="58"/>
      <c r="O904" s="58" t="e">
        <f>VLOOKUP(D904,商品标准转化表!$B:$H,6,FALSE)</f>
        <v>#N/A</v>
      </c>
      <c r="P904" s="58" t="e">
        <f>VLOOKUP(D904,商品标准转化表!$B:$H,5,FALSE)</f>
        <v>#N/A</v>
      </c>
    </row>
    <row r="905" customFormat="1" spans="1:16">
      <c r="A905" s="58"/>
      <c r="B905" s="58"/>
      <c r="C905" s="59"/>
      <c r="D905" s="58"/>
      <c r="E905" s="57"/>
      <c r="F905" s="58"/>
      <c r="G905" s="60"/>
      <c r="H905" s="60"/>
      <c r="I905" s="58"/>
      <c r="J905" s="61" t="e">
        <f>VLOOKUP(D905,商品标准转化表!$B:$H,7,FALSE)</f>
        <v>#N/A</v>
      </c>
      <c r="K905" s="57"/>
      <c r="L905" s="57"/>
      <c r="M905" s="62"/>
      <c r="N905" s="58"/>
      <c r="O905" s="58" t="e">
        <f>VLOOKUP(D905,商品标准转化表!$B:$H,6,FALSE)</f>
        <v>#N/A</v>
      </c>
      <c r="P905" s="58" t="e">
        <f>VLOOKUP(D905,商品标准转化表!$B:$H,5,FALSE)</f>
        <v>#N/A</v>
      </c>
    </row>
    <row r="906" customFormat="1" spans="1:16">
      <c r="A906" s="58"/>
      <c r="B906" s="58"/>
      <c r="C906" s="59"/>
      <c r="D906" s="58"/>
      <c r="E906" s="57"/>
      <c r="F906" s="58"/>
      <c r="G906" s="60"/>
      <c r="H906" s="60"/>
      <c r="I906" s="58"/>
      <c r="J906" s="61" t="e">
        <f>VLOOKUP(D906,商品标准转化表!$B:$H,7,FALSE)</f>
        <v>#N/A</v>
      </c>
      <c r="K906" s="57"/>
      <c r="L906" s="57"/>
      <c r="M906" s="62"/>
      <c r="N906" s="58"/>
      <c r="O906" s="58" t="e">
        <f>VLOOKUP(D906,商品标准转化表!$B:$H,6,FALSE)</f>
        <v>#N/A</v>
      </c>
      <c r="P906" s="58" t="e">
        <f>VLOOKUP(D906,商品标准转化表!$B:$H,5,FALSE)</f>
        <v>#N/A</v>
      </c>
    </row>
    <row r="907" customFormat="1" spans="1:16">
      <c r="A907" s="58"/>
      <c r="B907" s="58"/>
      <c r="C907" s="59"/>
      <c r="D907" s="58"/>
      <c r="E907" s="57"/>
      <c r="F907" s="58"/>
      <c r="G907" s="60"/>
      <c r="H907" s="60"/>
      <c r="I907" s="58"/>
      <c r="J907" s="61" t="e">
        <f>VLOOKUP(D907,商品标准转化表!$B:$H,7,FALSE)</f>
        <v>#N/A</v>
      </c>
      <c r="K907" s="57"/>
      <c r="L907" s="57"/>
      <c r="M907" s="62"/>
      <c r="N907" s="58"/>
      <c r="O907" s="58" t="e">
        <f>VLOOKUP(D907,商品标准转化表!$B:$H,6,FALSE)</f>
        <v>#N/A</v>
      </c>
      <c r="P907" s="58" t="e">
        <f>VLOOKUP(D907,商品标准转化表!$B:$H,5,FALSE)</f>
        <v>#N/A</v>
      </c>
    </row>
    <row r="908" customFormat="1" spans="1:16">
      <c r="A908" s="58"/>
      <c r="B908" s="58"/>
      <c r="C908" s="59"/>
      <c r="D908" s="58"/>
      <c r="E908" s="57"/>
      <c r="F908" s="58"/>
      <c r="G908" s="60"/>
      <c r="H908" s="60"/>
      <c r="I908" s="58"/>
      <c r="J908" s="61" t="e">
        <f>VLOOKUP(D908,商品标准转化表!$B:$H,7,FALSE)</f>
        <v>#N/A</v>
      </c>
      <c r="K908" s="57"/>
      <c r="L908" s="57"/>
      <c r="M908" s="62"/>
      <c r="N908" s="58"/>
      <c r="O908" s="58" t="e">
        <f>VLOOKUP(D908,商品标准转化表!$B:$H,6,FALSE)</f>
        <v>#N/A</v>
      </c>
      <c r="P908" s="58" t="e">
        <f>VLOOKUP(D908,商品标准转化表!$B:$H,5,FALSE)</f>
        <v>#N/A</v>
      </c>
    </row>
    <row r="909" customFormat="1" spans="1:16">
      <c r="A909" s="58"/>
      <c r="B909" s="58"/>
      <c r="C909" s="59"/>
      <c r="D909" s="58"/>
      <c r="E909" s="57"/>
      <c r="F909" s="58"/>
      <c r="G909" s="60"/>
      <c r="H909" s="60"/>
      <c r="I909" s="58"/>
      <c r="J909" s="61" t="e">
        <f>VLOOKUP(D909,商品标准转化表!$B:$H,7,FALSE)</f>
        <v>#N/A</v>
      </c>
      <c r="K909" s="57"/>
      <c r="L909" s="57"/>
      <c r="M909" s="62"/>
      <c r="N909" s="58"/>
      <c r="O909" s="58" t="e">
        <f>VLOOKUP(D909,商品标准转化表!$B:$H,6,FALSE)</f>
        <v>#N/A</v>
      </c>
      <c r="P909" s="58" t="e">
        <f>VLOOKUP(D909,商品标准转化表!$B:$H,5,FALSE)</f>
        <v>#N/A</v>
      </c>
    </row>
    <row r="910" customFormat="1" spans="1:16">
      <c r="A910" s="58"/>
      <c r="B910" s="58"/>
      <c r="C910" s="59"/>
      <c r="D910" s="58"/>
      <c r="E910" s="57"/>
      <c r="F910" s="58"/>
      <c r="G910" s="60"/>
      <c r="H910" s="60"/>
      <c r="I910" s="58"/>
      <c r="J910" s="61" t="e">
        <f>VLOOKUP(D910,商品标准转化表!$B:$H,7,FALSE)</f>
        <v>#N/A</v>
      </c>
      <c r="K910" s="57"/>
      <c r="L910" s="57"/>
      <c r="M910" s="62"/>
      <c r="N910" s="58"/>
      <c r="O910" s="58" t="e">
        <f>VLOOKUP(D910,商品标准转化表!$B:$H,6,FALSE)</f>
        <v>#N/A</v>
      </c>
      <c r="P910" s="58" t="e">
        <f>VLOOKUP(D910,商品标准转化表!$B:$H,5,FALSE)</f>
        <v>#N/A</v>
      </c>
    </row>
    <row r="911" customFormat="1" spans="1:16">
      <c r="A911" s="58"/>
      <c r="B911" s="58"/>
      <c r="C911" s="59"/>
      <c r="D911" s="58"/>
      <c r="E911" s="57"/>
      <c r="F911" s="58"/>
      <c r="G911" s="60"/>
      <c r="H911" s="60"/>
      <c r="I911" s="58"/>
      <c r="J911" s="61" t="e">
        <f>VLOOKUP(D911,商品标准转化表!$B:$H,7,FALSE)</f>
        <v>#N/A</v>
      </c>
      <c r="K911" s="57"/>
      <c r="L911" s="57"/>
      <c r="M911" s="62"/>
      <c r="N911" s="58"/>
      <c r="O911" s="58" t="e">
        <f>VLOOKUP(D911,商品标准转化表!$B:$H,6,FALSE)</f>
        <v>#N/A</v>
      </c>
      <c r="P911" s="58" t="e">
        <f>VLOOKUP(D911,商品标准转化表!$B:$H,5,FALSE)</f>
        <v>#N/A</v>
      </c>
    </row>
    <row r="912" customFormat="1" spans="1:16">
      <c r="A912" s="58"/>
      <c r="B912" s="58"/>
      <c r="C912" s="59"/>
      <c r="D912" s="58"/>
      <c r="E912" s="57"/>
      <c r="F912" s="58"/>
      <c r="G912" s="60"/>
      <c r="H912" s="60"/>
      <c r="I912" s="58"/>
      <c r="J912" s="61" t="e">
        <f>VLOOKUP(D912,商品标准转化表!$B:$H,7,FALSE)</f>
        <v>#N/A</v>
      </c>
      <c r="K912" s="57"/>
      <c r="L912" s="57"/>
      <c r="M912" s="62"/>
      <c r="N912" s="58"/>
      <c r="O912" s="58" t="e">
        <f>VLOOKUP(D912,商品标准转化表!$B:$H,6,FALSE)</f>
        <v>#N/A</v>
      </c>
      <c r="P912" s="58" t="e">
        <f>VLOOKUP(D912,商品标准转化表!$B:$H,5,FALSE)</f>
        <v>#N/A</v>
      </c>
    </row>
    <row r="913" customFormat="1" spans="1:16">
      <c r="A913" s="58"/>
      <c r="B913" s="58"/>
      <c r="C913" s="59"/>
      <c r="D913" s="58"/>
      <c r="E913" s="57"/>
      <c r="F913" s="58"/>
      <c r="G913" s="60"/>
      <c r="H913" s="60"/>
      <c r="I913" s="58"/>
      <c r="J913" s="61" t="e">
        <f>VLOOKUP(D913,商品标准转化表!$B:$H,7,FALSE)</f>
        <v>#N/A</v>
      </c>
      <c r="K913" s="57"/>
      <c r="L913" s="57"/>
      <c r="M913" s="62"/>
      <c r="N913" s="58"/>
      <c r="O913" s="58" t="e">
        <f>VLOOKUP(D913,商品标准转化表!$B:$H,6,FALSE)</f>
        <v>#N/A</v>
      </c>
      <c r="P913" s="58" t="e">
        <f>VLOOKUP(D913,商品标准转化表!$B:$H,5,FALSE)</f>
        <v>#N/A</v>
      </c>
    </row>
    <row r="914" customFormat="1" spans="1:16">
      <c r="A914" s="58"/>
      <c r="B914" s="58"/>
      <c r="C914" s="59"/>
      <c r="D914" s="58"/>
      <c r="E914" s="57"/>
      <c r="F914" s="58"/>
      <c r="G914" s="60"/>
      <c r="H914" s="60"/>
      <c r="I914" s="58"/>
      <c r="J914" s="61" t="e">
        <f>VLOOKUP(D914,商品标准转化表!$B:$H,7,FALSE)</f>
        <v>#N/A</v>
      </c>
      <c r="K914" s="57"/>
      <c r="L914" s="57"/>
      <c r="M914" s="62"/>
      <c r="N914" s="58"/>
      <c r="O914" s="58" t="e">
        <f>VLOOKUP(D914,商品标准转化表!$B:$H,6,FALSE)</f>
        <v>#N/A</v>
      </c>
      <c r="P914" s="58" t="e">
        <f>VLOOKUP(D914,商品标准转化表!$B:$H,5,FALSE)</f>
        <v>#N/A</v>
      </c>
    </row>
    <row r="915" customFormat="1" spans="1:16">
      <c r="A915" s="58"/>
      <c r="B915" s="58"/>
      <c r="C915" s="59"/>
      <c r="D915" s="58"/>
      <c r="E915" s="57"/>
      <c r="F915" s="58"/>
      <c r="G915" s="60"/>
      <c r="H915" s="60"/>
      <c r="I915" s="58"/>
      <c r="J915" s="61" t="e">
        <f>VLOOKUP(D915,商品标准转化表!$B:$H,7,FALSE)</f>
        <v>#N/A</v>
      </c>
      <c r="K915" s="57"/>
      <c r="L915" s="57"/>
      <c r="M915" s="62"/>
      <c r="N915" s="58"/>
      <c r="O915" s="58" t="e">
        <f>VLOOKUP(D915,商品标准转化表!$B:$H,6,FALSE)</f>
        <v>#N/A</v>
      </c>
      <c r="P915" s="58" t="e">
        <f>VLOOKUP(D915,商品标准转化表!$B:$H,5,FALSE)</f>
        <v>#N/A</v>
      </c>
    </row>
    <row r="916" customFormat="1" spans="1:16">
      <c r="A916" s="58"/>
      <c r="B916" s="58"/>
      <c r="C916" s="59"/>
      <c r="D916" s="58"/>
      <c r="E916" s="57"/>
      <c r="F916" s="58"/>
      <c r="G916" s="60"/>
      <c r="H916" s="60"/>
      <c r="I916" s="58"/>
      <c r="J916" s="61" t="e">
        <f>VLOOKUP(D916,商品标准转化表!$B:$H,7,FALSE)</f>
        <v>#N/A</v>
      </c>
      <c r="K916" s="57"/>
      <c r="L916" s="57"/>
      <c r="M916" s="62"/>
      <c r="N916" s="58"/>
      <c r="O916" s="58" t="e">
        <f>VLOOKUP(D916,商品标准转化表!$B:$H,6,FALSE)</f>
        <v>#N/A</v>
      </c>
      <c r="P916" s="58" t="e">
        <f>VLOOKUP(D916,商品标准转化表!$B:$H,5,FALSE)</f>
        <v>#N/A</v>
      </c>
    </row>
    <row r="917" customFormat="1" spans="1:16">
      <c r="A917" s="58"/>
      <c r="B917" s="58"/>
      <c r="C917" s="59"/>
      <c r="D917" s="58"/>
      <c r="E917" s="57"/>
      <c r="F917" s="58"/>
      <c r="G917" s="60"/>
      <c r="H917" s="60"/>
      <c r="I917" s="58"/>
      <c r="J917" s="61" t="e">
        <f>VLOOKUP(D917,商品标准转化表!$B:$H,7,FALSE)</f>
        <v>#N/A</v>
      </c>
      <c r="K917" s="57"/>
      <c r="L917" s="57"/>
      <c r="M917" s="62"/>
      <c r="N917" s="58"/>
      <c r="O917" s="58" t="e">
        <f>VLOOKUP(D917,商品标准转化表!$B:$H,6,FALSE)</f>
        <v>#N/A</v>
      </c>
      <c r="P917" s="58" t="e">
        <f>VLOOKUP(D917,商品标准转化表!$B:$H,5,FALSE)</f>
        <v>#N/A</v>
      </c>
    </row>
    <row r="918" customFormat="1" spans="1:16">
      <c r="A918" s="58"/>
      <c r="B918" s="58"/>
      <c r="C918" s="59"/>
      <c r="D918" s="58"/>
      <c r="E918" s="57"/>
      <c r="F918" s="58"/>
      <c r="G918" s="60"/>
      <c r="H918" s="60"/>
      <c r="I918" s="58"/>
      <c r="J918" s="61" t="e">
        <f>VLOOKUP(D918,商品标准转化表!$B:$H,7,FALSE)</f>
        <v>#N/A</v>
      </c>
      <c r="K918" s="57"/>
      <c r="L918" s="57"/>
      <c r="M918" s="62"/>
      <c r="N918" s="58"/>
      <c r="O918" s="58" t="e">
        <f>VLOOKUP(D918,商品标准转化表!$B:$H,6,FALSE)</f>
        <v>#N/A</v>
      </c>
      <c r="P918" s="58" t="e">
        <f>VLOOKUP(D918,商品标准转化表!$B:$H,5,FALSE)</f>
        <v>#N/A</v>
      </c>
    </row>
    <row r="919" customFormat="1" spans="1:16">
      <c r="A919" s="58"/>
      <c r="B919" s="58"/>
      <c r="C919" s="59"/>
      <c r="D919" s="58"/>
      <c r="E919" s="57"/>
      <c r="F919" s="58"/>
      <c r="G919" s="60"/>
      <c r="H919" s="60"/>
      <c r="I919" s="58"/>
      <c r="J919" s="61" t="e">
        <f>VLOOKUP(D919,商品标准转化表!$B:$H,7,FALSE)</f>
        <v>#N/A</v>
      </c>
      <c r="K919" s="57"/>
      <c r="L919" s="57"/>
      <c r="M919" s="62"/>
      <c r="N919" s="58"/>
      <c r="O919" s="58" t="e">
        <f>VLOOKUP(D919,商品标准转化表!$B:$H,6,FALSE)</f>
        <v>#N/A</v>
      </c>
      <c r="P919" s="58" t="e">
        <f>VLOOKUP(D919,商品标准转化表!$B:$H,5,FALSE)</f>
        <v>#N/A</v>
      </c>
    </row>
    <row r="920" customFormat="1" spans="1:16">
      <c r="A920" s="58"/>
      <c r="B920" s="58"/>
      <c r="C920" s="59"/>
      <c r="D920" s="58"/>
      <c r="E920" s="57"/>
      <c r="F920" s="58"/>
      <c r="G920" s="60"/>
      <c r="H920" s="60"/>
      <c r="I920" s="58"/>
      <c r="J920" s="61" t="e">
        <f>VLOOKUP(D920,商品标准转化表!$B:$H,7,FALSE)</f>
        <v>#N/A</v>
      </c>
      <c r="K920" s="57"/>
      <c r="L920" s="57"/>
      <c r="M920" s="62"/>
      <c r="N920" s="58"/>
      <c r="O920" s="58" t="e">
        <f>VLOOKUP(D920,商品标准转化表!$B:$H,6,FALSE)</f>
        <v>#N/A</v>
      </c>
      <c r="P920" s="58" t="e">
        <f>VLOOKUP(D920,商品标准转化表!$B:$H,5,FALSE)</f>
        <v>#N/A</v>
      </c>
    </row>
    <row r="921" customFormat="1" spans="1:16">
      <c r="A921" s="58"/>
      <c r="B921" s="58"/>
      <c r="C921" s="59"/>
      <c r="D921" s="58"/>
      <c r="E921" s="57"/>
      <c r="F921" s="58"/>
      <c r="G921" s="60"/>
      <c r="H921" s="60"/>
      <c r="I921" s="58"/>
      <c r="J921" s="61" t="e">
        <f>VLOOKUP(D921,商品标准转化表!$B:$H,7,FALSE)</f>
        <v>#N/A</v>
      </c>
      <c r="K921" s="57"/>
      <c r="L921" s="57"/>
      <c r="M921" s="62"/>
      <c r="N921" s="58"/>
      <c r="O921" s="58" t="e">
        <f>VLOOKUP(D921,商品标准转化表!$B:$H,6,FALSE)</f>
        <v>#N/A</v>
      </c>
      <c r="P921" s="58" t="e">
        <f>VLOOKUP(D921,商品标准转化表!$B:$H,5,FALSE)</f>
        <v>#N/A</v>
      </c>
    </row>
    <row r="922" customFormat="1" spans="1:16">
      <c r="A922" s="58"/>
      <c r="B922" s="58"/>
      <c r="C922" s="59"/>
      <c r="D922" s="58"/>
      <c r="E922" s="57"/>
      <c r="F922" s="58"/>
      <c r="G922" s="60"/>
      <c r="H922" s="60"/>
      <c r="I922" s="58"/>
      <c r="J922" s="61" t="e">
        <f>VLOOKUP(D922,商品标准转化表!$B:$H,7,FALSE)</f>
        <v>#N/A</v>
      </c>
      <c r="K922" s="57"/>
      <c r="L922" s="57"/>
      <c r="M922" s="62"/>
      <c r="N922" s="58"/>
      <c r="O922" s="58" t="e">
        <f>VLOOKUP(D922,商品标准转化表!$B:$H,6,FALSE)</f>
        <v>#N/A</v>
      </c>
      <c r="P922" s="58" t="e">
        <f>VLOOKUP(D922,商品标准转化表!$B:$H,5,FALSE)</f>
        <v>#N/A</v>
      </c>
    </row>
    <row r="923" customFormat="1" spans="1:16">
      <c r="A923" s="58"/>
      <c r="B923" s="58"/>
      <c r="C923" s="59"/>
      <c r="D923" s="58"/>
      <c r="E923" s="57"/>
      <c r="F923" s="58"/>
      <c r="G923" s="60"/>
      <c r="H923" s="60"/>
      <c r="I923" s="58"/>
      <c r="J923" s="61" t="e">
        <f>VLOOKUP(D923,商品标准转化表!$B:$H,7,FALSE)</f>
        <v>#N/A</v>
      </c>
      <c r="K923" s="57"/>
      <c r="L923" s="57"/>
      <c r="M923" s="62"/>
      <c r="N923" s="58"/>
      <c r="O923" s="58" t="e">
        <f>VLOOKUP(D923,商品标准转化表!$B:$H,6,FALSE)</f>
        <v>#N/A</v>
      </c>
      <c r="P923" s="58" t="e">
        <f>VLOOKUP(D923,商品标准转化表!$B:$H,5,FALSE)</f>
        <v>#N/A</v>
      </c>
    </row>
    <row r="924" customFormat="1" spans="1:16">
      <c r="A924" s="58"/>
      <c r="B924" s="58"/>
      <c r="C924" s="59"/>
      <c r="D924" s="58"/>
      <c r="E924" s="57"/>
      <c r="F924" s="58"/>
      <c r="G924" s="60"/>
      <c r="H924" s="60"/>
      <c r="I924" s="58"/>
      <c r="J924" s="61" t="e">
        <f>VLOOKUP(D924,商品标准转化表!$B:$H,7,FALSE)</f>
        <v>#N/A</v>
      </c>
      <c r="K924" s="57"/>
      <c r="L924" s="57"/>
      <c r="M924" s="62"/>
      <c r="N924" s="58"/>
      <c r="O924" s="58" t="e">
        <f>VLOOKUP(D924,商品标准转化表!$B:$H,6,FALSE)</f>
        <v>#N/A</v>
      </c>
      <c r="P924" s="58" t="e">
        <f>VLOOKUP(D924,商品标准转化表!$B:$H,5,FALSE)</f>
        <v>#N/A</v>
      </c>
    </row>
    <row r="925" customFormat="1" spans="1:16">
      <c r="A925" s="58"/>
      <c r="B925" s="58"/>
      <c r="C925" s="59"/>
      <c r="D925" s="58"/>
      <c r="E925" s="57"/>
      <c r="F925" s="58"/>
      <c r="G925" s="60"/>
      <c r="H925" s="60"/>
      <c r="I925" s="58"/>
      <c r="J925" s="61" t="e">
        <f>VLOOKUP(D925,商品标准转化表!$B:$H,7,FALSE)</f>
        <v>#N/A</v>
      </c>
      <c r="K925" s="57"/>
      <c r="L925" s="57"/>
      <c r="M925" s="62"/>
      <c r="N925" s="58"/>
      <c r="O925" s="58" t="e">
        <f>VLOOKUP(D925,商品标准转化表!$B:$H,6,FALSE)</f>
        <v>#N/A</v>
      </c>
      <c r="P925" s="58" t="e">
        <f>VLOOKUP(D925,商品标准转化表!$B:$H,5,FALSE)</f>
        <v>#N/A</v>
      </c>
    </row>
    <row r="926" customFormat="1" spans="1:16">
      <c r="A926" s="58"/>
      <c r="B926" s="58"/>
      <c r="C926" s="59"/>
      <c r="D926" s="58"/>
      <c r="E926" s="57"/>
      <c r="F926" s="58"/>
      <c r="G926" s="60"/>
      <c r="H926" s="60"/>
      <c r="I926" s="58"/>
      <c r="J926" s="61" t="e">
        <f>VLOOKUP(D926,商品标准转化表!$B:$H,7,FALSE)</f>
        <v>#N/A</v>
      </c>
      <c r="K926" s="57"/>
      <c r="L926" s="57"/>
      <c r="M926" s="62"/>
      <c r="N926" s="58"/>
      <c r="O926" s="58" t="e">
        <f>VLOOKUP(D926,商品标准转化表!$B:$H,6,FALSE)</f>
        <v>#N/A</v>
      </c>
      <c r="P926" s="58" t="e">
        <f>VLOOKUP(D926,商品标准转化表!$B:$H,5,FALSE)</f>
        <v>#N/A</v>
      </c>
    </row>
    <row r="927" customFormat="1" spans="1:16">
      <c r="A927" s="58"/>
      <c r="B927" s="58"/>
      <c r="C927" s="59"/>
      <c r="D927" s="58"/>
      <c r="E927" s="57"/>
      <c r="F927" s="58"/>
      <c r="G927" s="60"/>
      <c r="H927" s="60"/>
      <c r="I927" s="58"/>
      <c r="J927" s="61" t="e">
        <f>VLOOKUP(D927,商品标准转化表!$B:$H,7,FALSE)</f>
        <v>#N/A</v>
      </c>
      <c r="K927" s="57"/>
      <c r="L927" s="57"/>
      <c r="M927" s="62"/>
      <c r="N927" s="58"/>
      <c r="O927" s="58" t="e">
        <f>VLOOKUP(D927,商品标准转化表!$B:$H,6,FALSE)</f>
        <v>#N/A</v>
      </c>
      <c r="P927" s="58" t="e">
        <f>VLOOKUP(D927,商品标准转化表!$B:$H,5,FALSE)</f>
        <v>#N/A</v>
      </c>
    </row>
    <row r="928" customFormat="1" spans="1:16">
      <c r="A928" s="58"/>
      <c r="B928" s="58"/>
      <c r="C928" s="59"/>
      <c r="D928" s="58"/>
      <c r="E928" s="57"/>
      <c r="F928" s="58"/>
      <c r="G928" s="60"/>
      <c r="H928" s="60"/>
      <c r="I928" s="58"/>
      <c r="J928" s="61" t="e">
        <f>VLOOKUP(D928,商品标准转化表!$B:$H,7,FALSE)</f>
        <v>#N/A</v>
      </c>
      <c r="K928" s="57"/>
      <c r="L928" s="57"/>
      <c r="M928" s="62"/>
      <c r="N928" s="58"/>
      <c r="O928" s="58" t="e">
        <f>VLOOKUP(D928,商品标准转化表!$B:$H,6,FALSE)</f>
        <v>#N/A</v>
      </c>
      <c r="P928" s="58" t="e">
        <f>VLOOKUP(D928,商品标准转化表!$B:$H,5,FALSE)</f>
        <v>#N/A</v>
      </c>
    </row>
    <row r="929" customFormat="1" spans="1:16">
      <c r="A929" s="58"/>
      <c r="B929" s="58"/>
      <c r="C929" s="59"/>
      <c r="D929" s="58"/>
      <c r="E929" s="57"/>
      <c r="F929" s="58"/>
      <c r="G929" s="60"/>
      <c r="H929" s="60"/>
      <c r="I929" s="58"/>
      <c r="J929" s="61" t="e">
        <f>VLOOKUP(D929,商品标准转化表!$B:$H,7,FALSE)</f>
        <v>#N/A</v>
      </c>
      <c r="K929" s="57"/>
      <c r="L929" s="57"/>
      <c r="M929" s="62"/>
      <c r="N929" s="58"/>
      <c r="O929" s="58" t="e">
        <f>VLOOKUP(D929,商品标准转化表!$B:$H,6,FALSE)</f>
        <v>#N/A</v>
      </c>
      <c r="P929" s="58" t="e">
        <f>VLOOKUP(D929,商品标准转化表!$B:$H,5,FALSE)</f>
        <v>#N/A</v>
      </c>
    </row>
    <row r="930" customFormat="1" spans="1:16">
      <c r="A930" s="58"/>
      <c r="B930" s="58"/>
      <c r="C930" s="59"/>
      <c r="D930" s="58"/>
      <c r="E930" s="57"/>
      <c r="F930" s="58"/>
      <c r="G930" s="60"/>
      <c r="H930" s="60"/>
      <c r="I930" s="58"/>
      <c r="J930" s="61" t="e">
        <f>VLOOKUP(D930,商品标准转化表!$B:$H,7,FALSE)</f>
        <v>#N/A</v>
      </c>
      <c r="K930" s="57"/>
      <c r="L930" s="57"/>
      <c r="M930" s="62"/>
      <c r="N930" s="58"/>
      <c r="O930" s="58" t="e">
        <f>VLOOKUP(D930,商品标准转化表!$B:$H,6,FALSE)</f>
        <v>#N/A</v>
      </c>
      <c r="P930" s="58" t="e">
        <f>VLOOKUP(D930,商品标准转化表!$B:$H,5,FALSE)</f>
        <v>#N/A</v>
      </c>
    </row>
    <row r="931" customFormat="1" spans="1:16">
      <c r="A931" s="58"/>
      <c r="B931" s="58"/>
      <c r="C931" s="59"/>
      <c r="D931" s="58"/>
      <c r="E931" s="57"/>
      <c r="F931" s="58"/>
      <c r="G931" s="60"/>
      <c r="H931" s="60"/>
      <c r="I931" s="58"/>
      <c r="J931" s="61" t="e">
        <f>VLOOKUP(D931,商品标准转化表!$B:$H,7,FALSE)</f>
        <v>#N/A</v>
      </c>
      <c r="K931" s="57"/>
      <c r="L931" s="57"/>
      <c r="M931" s="62"/>
      <c r="N931" s="58"/>
      <c r="O931" s="58" t="e">
        <f>VLOOKUP(D931,商品标准转化表!$B:$H,6,FALSE)</f>
        <v>#N/A</v>
      </c>
      <c r="P931" s="58" t="e">
        <f>VLOOKUP(D931,商品标准转化表!$B:$H,5,FALSE)</f>
        <v>#N/A</v>
      </c>
    </row>
    <row r="932" customFormat="1" spans="1:16">
      <c r="A932" s="58"/>
      <c r="B932" s="58"/>
      <c r="C932" s="59"/>
      <c r="D932" s="58"/>
      <c r="E932" s="57"/>
      <c r="F932" s="58"/>
      <c r="G932" s="60"/>
      <c r="H932" s="60"/>
      <c r="I932" s="58"/>
      <c r="J932" s="61" t="e">
        <f>VLOOKUP(D932,商品标准转化表!$B:$H,7,FALSE)</f>
        <v>#N/A</v>
      </c>
      <c r="K932" s="57"/>
      <c r="L932" s="57"/>
      <c r="M932" s="62"/>
      <c r="N932" s="58"/>
      <c r="O932" s="58" t="e">
        <f>VLOOKUP(D932,商品标准转化表!$B:$H,6,FALSE)</f>
        <v>#N/A</v>
      </c>
      <c r="P932" s="58" t="e">
        <f>VLOOKUP(D932,商品标准转化表!$B:$H,5,FALSE)</f>
        <v>#N/A</v>
      </c>
    </row>
    <row r="933" customFormat="1" spans="1:16">
      <c r="A933" s="58"/>
      <c r="B933" s="58"/>
      <c r="C933" s="59"/>
      <c r="D933" s="58"/>
      <c r="E933" s="57"/>
      <c r="F933" s="58"/>
      <c r="G933" s="60"/>
      <c r="H933" s="60"/>
      <c r="I933" s="58"/>
      <c r="J933" s="61" t="e">
        <f>VLOOKUP(D933,商品标准转化表!$B:$H,7,FALSE)</f>
        <v>#N/A</v>
      </c>
      <c r="K933" s="57"/>
      <c r="L933" s="57"/>
      <c r="M933" s="62"/>
      <c r="N933" s="58"/>
      <c r="O933" s="58" t="e">
        <f>VLOOKUP(D933,商品标准转化表!$B:$H,6,FALSE)</f>
        <v>#N/A</v>
      </c>
      <c r="P933" s="58" t="e">
        <f>VLOOKUP(D933,商品标准转化表!$B:$H,5,FALSE)</f>
        <v>#N/A</v>
      </c>
    </row>
    <row r="934" customFormat="1" spans="1:16">
      <c r="A934" s="58"/>
      <c r="B934" s="58"/>
      <c r="C934" s="59"/>
      <c r="D934" s="58"/>
      <c r="E934" s="57"/>
      <c r="F934" s="58"/>
      <c r="G934" s="60"/>
      <c r="H934" s="60"/>
      <c r="I934" s="58"/>
      <c r="J934" s="61" t="e">
        <f>VLOOKUP(D934,商品标准转化表!$B:$H,7,FALSE)</f>
        <v>#N/A</v>
      </c>
      <c r="K934" s="57"/>
      <c r="L934" s="57"/>
      <c r="M934" s="62"/>
      <c r="N934" s="58"/>
      <c r="O934" s="58" t="e">
        <f>VLOOKUP(D934,商品标准转化表!$B:$H,6,FALSE)</f>
        <v>#N/A</v>
      </c>
      <c r="P934" s="58" t="e">
        <f>VLOOKUP(D934,商品标准转化表!$B:$H,5,FALSE)</f>
        <v>#N/A</v>
      </c>
    </row>
    <row r="935" customFormat="1" spans="1:16">
      <c r="A935" s="58"/>
      <c r="B935" s="58"/>
      <c r="C935" s="59"/>
      <c r="D935" s="58"/>
      <c r="E935" s="57"/>
      <c r="F935" s="58"/>
      <c r="G935" s="60"/>
      <c r="H935" s="60"/>
      <c r="I935" s="58"/>
      <c r="J935" s="61" t="e">
        <f>VLOOKUP(D935,商品标准转化表!$B:$H,7,FALSE)</f>
        <v>#N/A</v>
      </c>
      <c r="K935" s="57"/>
      <c r="L935" s="57"/>
      <c r="M935" s="62"/>
      <c r="N935" s="58"/>
      <c r="O935" s="58" t="e">
        <f>VLOOKUP(D935,商品标准转化表!$B:$H,6,FALSE)</f>
        <v>#N/A</v>
      </c>
      <c r="P935" s="58" t="e">
        <f>VLOOKUP(D935,商品标准转化表!$B:$H,5,FALSE)</f>
        <v>#N/A</v>
      </c>
    </row>
    <row r="936" customFormat="1" spans="1:16">
      <c r="A936" s="58"/>
      <c r="B936" s="58"/>
      <c r="C936" s="59"/>
      <c r="D936" s="58"/>
      <c r="E936" s="57"/>
      <c r="F936" s="58"/>
      <c r="G936" s="60"/>
      <c r="H936" s="60"/>
      <c r="I936" s="58"/>
      <c r="J936" s="61" t="e">
        <f>VLOOKUP(D936,商品标准转化表!$B:$H,7,FALSE)</f>
        <v>#N/A</v>
      </c>
      <c r="K936" s="57"/>
      <c r="L936" s="57"/>
      <c r="M936" s="62"/>
      <c r="N936" s="58"/>
      <c r="O936" s="58" t="e">
        <f>VLOOKUP(D936,商品标准转化表!$B:$H,6,FALSE)</f>
        <v>#N/A</v>
      </c>
      <c r="P936" s="58" t="e">
        <f>VLOOKUP(D936,商品标准转化表!$B:$H,5,FALSE)</f>
        <v>#N/A</v>
      </c>
    </row>
    <row r="937" customFormat="1" spans="1:16">
      <c r="A937" s="58"/>
      <c r="B937" s="58"/>
      <c r="C937" s="59"/>
      <c r="D937" s="58"/>
      <c r="E937" s="57"/>
      <c r="F937" s="58"/>
      <c r="G937" s="60"/>
      <c r="H937" s="60"/>
      <c r="I937" s="58"/>
      <c r="J937" s="61" t="e">
        <f>VLOOKUP(D937,商品标准转化表!$B:$H,7,FALSE)</f>
        <v>#N/A</v>
      </c>
      <c r="K937" s="57"/>
      <c r="L937" s="57"/>
      <c r="M937" s="62"/>
      <c r="N937" s="58"/>
      <c r="O937" s="58" t="e">
        <f>VLOOKUP(D937,商品标准转化表!$B:$H,6,FALSE)</f>
        <v>#N/A</v>
      </c>
      <c r="P937" s="58" t="e">
        <f>VLOOKUP(D937,商品标准转化表!$B:$H,5,FALSE)</f>
        <v>#N/A</v>
      </c>
    </row>
    <row r="938" customFormat="1" spans="1:16">
      <c r="A938" s="58"/>
      <c r="B938" s="58"/>
      <c r="C938" s="59"/>
      <c r="D938" s="58"/>
      <c r="E938" s="57"/>
      <c r="F938" s="58"/>
      <c r="G938" s="60"/>
      <c r="H938" s="60"/>
      <c r="I938" s="58"/>
      <c r="J938" s="61" t="e">
        <f>VLOOKUP(D938,商品标准转化表!$B:$H,7,FALSE)</f>
        <v>#N/A</v>
      </c>
      <c r="K938" s="57"/>
      <c r="L938" s="57"/>
      <c r="M938" s="62"/>
      <c r="N938" s="58"/>
      <c r="O938" s="58" t="e">
        <f>VLOOKUP(D938,商品标准转化表!$B:$H,6,FALSE)</f>
        <v>#N/A</v>
      </c>
      <c r="P938" s="58" t="e">
        <f>VLOOKUP(D938,商品标准转化表!$B:$H,5,FALSE)</f>
        <v>#N/A</v>
      </c>
    </row>
    <row r="939" customFormat="1" spans="1:16">
      <c r="A939" s="58"/>
      <c r="B939" s="58"/>
      <c r="C939" s="59"/>
      <c r="D939" s="58"/>
      <c r="E939" s="57"/>
      <c r="F939" s="58"/>
      <c r="G939" s="60"/>
      <c r="H939" s="60"/>
      <c r="I939" s="58"/>
      <c r="J939" s="61" t="e">
        <f>VLOOKUP(D939,商品标准转化表!$B:$H,7,FALSE)</f>
        <v>#N/A</v>
      </c>
      <c r="K939" s="57"/>
      <c r="L939" s="57"/>
      <c r="M939" s="62"/>
      <c r="N939" s="58"/>
      <c r="O939" s="58" t="e">
        <f>VLOOKUP(D939,商品标准转化表!$B:$H,6,FALSE)</f>
        <v>#N/A</v>
      </c>
      <c r="P939" s="58" t="e">
        <f>VLOOKUP(D939,商品标准转化表!$B:$H,5,FALSE)</f>
        <v>#N/A</v>
      </c>
    </row>
    <row r="940" customFormat="1" spans="1:16">
      <c r="A940" s="58"/>
      <c r="B940" s="58"/>
      <c r="C940" s="59"/>
      <c r="D940" s="58"/>
      <c r="E940" s="57"/>
      <c r="F940" s="58"/>
      <c r="G940" s="60"/>
      <c r="H940" s="60"/>
      <c r="I940" s="58"/>
      <c r="J940" s="61" t="e">
        <f>VLOOKUP(D940,商品标准转化表!$B:$H,7,FALSE)</f>
        <v>#N/A</v>
      </c>
      <c r="K940" s="57"/>
      <c r="L940" s="57"/>
      <c r="M940" s="62"/>
      <c r="N940" s="58"/>
      <c r="O940" s="58" t="e">
        <f>VLOOKUP(D940,商品标准转化表!$B:$H,6,FALSE)</f>
        <v>#N/A</v>
      </c>
      <c r="P940" s="58" t="e">
        <f>VLOOKUP(D940,商品标准转化表!$B:$H,5,FALSE)</f>
        <v>#N/A</v>
      </c>
    </row>
    <row r="941" customFormat="1" spans="1:16">
      <c r="A941" s="58"/>
      <c r="B941" s="58"/>
      <c r="C941" s="59"/>
      <c r="D941" s="58"/>
      <c r="E941" s="57"/>
      <c r="F941" s="58"/>
      <c r="G941" s="60"/>
      <c r="H941" s="60"/>
      <c r="I941" s="58"/>
      <c r="J941" s="61" t="e">
        <f>VLOOKUP(D941,商品标准转化表!$B:$H,7,FALSE)</f>
        <v>#N/A</v>
      </c>
      <c r="K941" s="57"/>
      <c r="L941" s="57"/>
      <c r="M941" s="62"/>
      <c r="N941" s="58"/>
      <c r="O941" s="58" t="e">
        <f>VLOOKUP(D941,商品标准转化表!$B:$H,6,FALSE)</f>
        <v>#N/A</v>
      </c>
      <c r="P941" s="58" t="e">
        <f>VLOOKUP(D941,商品标准转化表!$B:$H,5,FALSE)</f>
        <v>#N/A</v>
      </c>
    </row>
    <row r="942" customFormat="1" spans="1:16">
      <c r="A942" s="58"/>
      <c r="B942" s="58"/>
      <c r="C942" s="59"/>
      <c r="D942" s="58"/>
      <c r="E942" s="57"/>
      <c r="F942" s="58"/>
      <c r="G942" s="60"/>
      <c r="H942" s="60"/>
      <c r="I942" s="58"/>
      <c r="J942" s="61" t="e">
        <f>VLOOKUP(D942,商品标准转化表!$B:$H,7,FALSE)</f>
        <v>#N/A</v>
      </c>
      <c r="K942" s="57"/>
      <c r="L942" s="57"/>
      <c r="M942" s="62"/>
      <c r="N942" s="58"/>
      <c r="O942" s="58" t="e">
        <f>VLOOKUP(D942,商品标准转化表!$B:$H,6,FALSE)</f>
        <v>#N/A</v>
      </c>
      <c r="P942" s="58" t="e">
        <f>VLOOKUP(D942,商品标准转化表!$B:$H,5,FALSE)</f>
        <v>#N/A</v>
      </c>
    </row>
    <row r="943" customFormat="1" spans="1:16">
      <c r="A943" s="58"/>
      <c r="B943" s="58"/>
      <c r="C943" s="59"/>
      <c r="D943" s="58"/>
      <c r="E943" s="57"/>
      <c r="F943" s="58"/>
      <c r="G943" s="60"/>
      <c r="H943" s="60"/>
      <c r="I943" s="58"/>
      <c r="J943" s="61" t="e">
        <f>VLOOKUP(D943,商品标准转化表!$B:$H,7,FALSE)</f>
        <v>#N/A</v>
      </c>
      <c r="K943" s="57"/>
      <c r="L943" s="57"/>
      <c r="M943" s="62"/>
      <c r="N943" s="58"/>
      <c r="O943" s="58" t="e">
        <f>VLOOKUP(D943,商品标准转化表!$B:$H,6,FALSE)</f>
        <v>#N/A</v>
      </c>
      <c r="P943" s="58" t="e">
        <f>VLOOKUP(D943,商品标准转化表!$B:$H,5,FALSE)</f>
        <v>#N/A</v>
      </c>
    </row>
    <row r="944" customFormat="1" spans="1:16">
      <c r="A944" s="58"/>
      <c r="B944" s="58"/>
      <c r="C944" s="59"/>
      <c r="D944" s="58"/>
      <c r="E944" s="57"/>
      <c r="F944" s="58"/>
      <c r="G944" s="60"/>
      <c r="H944" s="60"/>
      <c r="I944" s="58"/>
      <c r="J944" s="61" t="e">
        <f>VLOOKUP(D944,商品标准转化表!$B:$H,7,FALSE)</f>
        <v>#N/A</v>
      </c>
      <c r="K944" s="57"/>
      <c r="L944" s="57"/>
      <c r="M944" s="62"/>
      <c r="N944" s="58"/>
      <c r="O944" s="58" t="e">
        <f>VLOOKUP(D944,商品标准转化表!$B:$H,6,FALSE)</f>
        <v>#N/A</v>
      </c>
      <c r="P944" s="58" t="e">
        <f>VLOOKUP(D944,商品标准转化表!$B:$H,5,FALSE)</f>
        <v>#N/A</v>
      </c>
    </row>
    <row r="945" customFormat="1" spans="1:16">
      <c r="A945" s="58"/>
      <c r="B945" s="58"/>
      <c r="C945" s="59"/>
      <c r="D945" s="58"/>
      <c r="E945" s="57"/>
      <c r="F945" s="58"/>
      <c r="G945" s="60"/>
      <c r="H945" s="60"/>
      <c r="I945" s="58"/>
      <c r="J945" s="61" t="e">
        <f>VLOOKUP(D945,商品标准转化表!$B:$H,7,FALSE)</f>
        <v>#N/A</v>
      </c>
      <c r="K945" s="57"/>
      <c r="L945" s="57"/>
      <c r="M945" s="62"/>
      <c r="N945" s="58"/>
      <c r="O945" s="58" t="e">
        <f>VLOOKUP(D945,商品标准转化表!$B:$H,6,FALSE)</f>
        <v>#N/A</v>
      </c>
      <c r="P945" s="58" t="e">
        <f>VLOOKUP(D945,商品标准转化表!$B:$H,5,FALSE)</f>
        <v>#N/A</v>
      </c>
    </row>
    <row r="946" customFormat="1" spans="1:16">
      <c r="A946" s="58"/>
      <c r="B946" s="58"/>
      <c r="C946" s="59"/>
      <c r="D946" s="58"/>
      <c r="E946" s="57"/>
      <c r="F946" s="58"/>
      <c r="G946" s="60"/>
      <c r="H946" s="60"/>
      <c r="I946" s="58"/>
      <c r="J946" s="61" t="e">
        <f>VLOOKUP(D946,商品标准转化表!$B:$H,7,FALSE)</f>
        <v>#N/A</v>
      </c>
      <c r="K946" s="57"/>
      <c r="L946" s="57"/>
      <c r="M946" s="62"/>
      <c r="N946" s="58"/>
      <c r="O946" s="58" t="e">
        <f>VLOOKUP(D946,商品标准转化表!$B:$H,6,FALSE)</f>
        <v>#N/A</v>
      </c>
      <c r="P946" s="58" t="e">
        <f>VLOOKUP(D946,商品标准转化表!$B:$H,5,FALSE)</f>
        <v>#N/A</v>
      </c>
    </row>
    <row r="947" customFormat="1" spans="1:16">
      <c r="A947" s="58"/>
      <c r="B947" s="58"/>
      <c r="C947" s="59"/>
      <c r="D947" s="58"/>
      <c r="E947" s="57"/>
      <c r="F947" s="58"/>
      <c r="G947" s="60"/>
      <c r="H947" s="60"/>
      <c r="I947" s="58"/>
      <c r="J947" s="61" t="e">
        <f>VLOOKUP(D947,商品标准转化表!$B:$H,7,FALSE)</f>
        <v>#N/A</v>
      </c>
      <c r="K947" s="57"/>
      <c r="L947" s="57"/>
      <c r="M947" s="62"/>
      <c r="N947" s="58"/>
      <c r="O947" s="58" t="e">
        <f>VLOOKUP(D947,商品标准转化表!$B:$H,6,FALSE)</f>
        <v>#N/A</v>
      </c>
      <c r="P947" s="58" t="e">
        <f>VLOOKUP(D947,商品标准转化表!$B:$H,5,FALSE)</f>
        <v>#N/A</v>
      </c>
    </row>
    <row r="948" customFormat="1" spans="1:16">
      <c r="A948" s="58"/>
      <c r="B948" s="58"/>
      <c r="C948" s="59"/>
      <c r="D948" s="58"/>
      <c r="E948" s="57"/>
      <c r="F948" s="58"/>
      <c r="G948" s="60"/>
      <c r="H948" s="60"/>
      <c r="I948" s="58"/>
      <c r="J948" s="61" t="e">
        <f>VLOOKUP(D948,商品标准转化表!$B:$H,7,FALSE)</f>
        <v>#N/A</v>
      </c>
      <c r="K948" s="57"/>
      <c r="L948" s="57"/>
      <c r="M948" s="62"/>
      <c r="N948" s="58"/>
      <c r="O948" s="58" t="e">
        <f>VLOOKUP(D948,商品标准转化表!$B:$H,6,FALSE)</f>
        <v>#N/A</v>
      </c>
      <c r="P948" s="58" t="e">
        <f>VLOOKUP(D948,商品标准转化表!$B:$H,5,FALSE)</f>
        <v>#N/A</v>
      </c>
    </row>
    <row r="949" customFormat="1" spans="1:16">
      <c r="A949" s="58"/>
      <c r="B949" s="58"/>
      <c r="C949" s="59"/>
      <c r="D949" s="58"/>
      <c r="E949" s="57"/>
      <c r="F949" s="58"/>
      <c r="G949" s="60"/>
      <c r="H949" s="60"/>
      <c r="I949" s="58"/>
      <c r="J949" s="61" t="e">
        <f>VLOOKUP(D949,商品标准转化表!$B:$H,7,FALSE)</f>
        <v>#N/A</v>
      </c>
      <c r="K949" s="57"/>
      <c r="L949" s="57"/>
      <c r="M949" s="62"/>
      <c r="N949" s="58"/>
      <c r="O949" s="58" t="e">
        <f>VLOOKUP(D949,商品标准转化表!$B:$H,6,FALSE)</f>
        <v>#N/A</v>
      </c>
      <c r="P949" s="58" t="e">
        <f>VLOOKUP(D949,商品标准转化表!$B:$H,5,FALSE)</f>
        <v>#N/A</v>
      </c>
    </row>
    <row r="950" customFormat="1" spans="1:16">
      <c r="A950" s="58"/>
      <c r="B950" s="58"/>
      <c r="C950" s="59"/>
      <c r="D950" s="58"/>
      <c r="E950" s="57"/>
      <c r="F950" s="58"/>
      <c r="G950" s="60"/>
      <c r="H950" s="60"/>
      <c r="I950" s="58"/>
      <c r="J950" s="61" t="e">
        <f>VLOOKUP(D950,商品标准转化表!$B:$H,7,FALSE)</f>
        <v>#N/A</v>
      </c>
      <c r="K950" s="57"/>
      <c r="L950" s="57"/>
      <c r="M950" s="62"/>
      <c r="N950" s="58"/>
      <c r="O950" s="58" t="e">
        <f>VLOOKUP(D950,商品标准转化表!$B:$H,6,FALSE)</f>
        <v>#N/A</v>
      </c>
      <c r="P950" s="58" t="e">
        <f>VLOOKUP(D950,商品标准转化表!$B:$H,5,FALSE)</f>
        <v>#N/A</v>
      </c>
    </row>
    <row r="951" customFormat="1" spans="1:16">
      <c r="A951" s="58"/>
      <c r="B951" s="58"/>
      <c r="C951" s="59"/>
      <c r="D951" s="58"/>
      <c r="E951" s="57"/>
      <c r="F951" s="58"/>
      <c r="G951" s="60"/>
      <c r="H951" s="60"/>
      <c r="I951" s="58"/>
      <c r="J951" s="61" t="e">
        <f>VLOOKUP(D951,商品标准转化表!$B:$H,7,FALSE)</f>
        <v>#N/A</v>
      </c>
      <c r="K951" s="57"/>
      <c r="L951" s="57"/>
      <c r="M951" s="62"/>
      <c r="N951" s="58"/>
      <c r="O951" s="58" t="e">
        <f>VLOOKUP(D951,商品标准转化表!$B:$H,6,FALSE)</f>
        <v>#N/A</v>
      </c>
      <c r="P951" s="58" t="e">
        <f>VLOOKUP(D951,商品标准转化表!$B:$H,5,FALSE)</f>
        <v>#N/A</v>
      </c>
    </row>
    <row r="952" customFormat="1" spans="1:16">
      <c r="A952" s="58"/>
      <c r="B952" s="58"/>
      <c r="C952" s="59"/>
      <c r="D952" s="58"/>
      <c r="E952" s="57"/>
      <c r="F952" s="58"/>
      <c r="G952" s="60"/>
      <c r="H952" s="60"/>
      <c r="I952" s="58"/>
      <c r="J952" s="61" t="e">
        <f>VLOOKUP(D952,商品标准转化表!$B:$H,7,FALSE)</f>
        <v>#N/A</v>
      </c>
      <c r="K952" s="57"/>
      <c r="L952" s="57"/>
      <c r="M952" s="62"/>
      <c r="N952" s="58"/>
      <c r="O952" s="58" t="e">
        <f>VLOOKUP(D952,商品标准转化表!$B:$H,6,FALSE)</f>
        <v>#N/A</v>
      </c>
      <c r="P952" s="58" t="e">
        <f>VLOOKUP(D952,商品标准转化表!$B:$H,5,FALSE)</f>
        <v>#N/A</v>
      </c>
    </row>
    <row r="953" customFormat="1" spans="1:16">
      <c r="A953" s="58"/>
      <c r="B953" s="58"/>
      <c r="C953" s="59"/>
      <c r="D953" s="58"/>
      <c r="E953" s="57"/>
      <c r="F953" s="58"/>
      <c r="G953" s="60"/>
      <c r="H953" s="60"/>
      <c r="I953" s="58"/>
      <c r="J953" s="61" t="e">
        <f>VLOOKUP(D953,商品标准转化表!$B:$H,7,FALSE)</f>
        <v>#N/A</v>
      </c>
      <c r="K953" s="57"/>
      <c r="L953" s="57"/>
      <c r="M953" s="62"/>
      <c r="N953" s="58"/>
      <c r="O953" s="58" t="e">
        <f>VLOOKUP(D953,商品标准转化表!$B:$H,6,FALSE)</f>
        <v>#N/A</v>
      </c>
      <c r="P953" s="58" t="e">
        <f>VLOOKUP(D953,商品标准转化表!$B:$H,5,FALSE)</f>
        <v>#N/A</v>
      </c>
    </row>
    <row r="954" customFormat="1" spans="1:16">
      <c r="A954" s="58"/>
      <c r="B954" s="58"/>
      <c r="C954" s="59"/>
      <c r="D954" s="58"/>
      <c r="E954" s="57"/>
      <c r="F954" s="58"/>
      <c r="G954" s="60"/>
      <c r="H954" s="60"/>
      <c r="I954" s="58"/>
      <c r="J954" s="61" t="e">
        <f>VLOOKUP(D954,商品标准转化表!$B:$H,7,FALSE)</f>
        <v>#N/A</v>
      </c>
      <c r="K954" s="57"/>
      <c r="L954" s="57"/>
      <c r="M954" s="62"/>
      <c r="N954" s="58"/>
      <c r="O954" s="58" t="e">
        <f>VLOOKUP(D954,商品标准转化表!$B:$H,6,FALSE)</f>
        <v>#N/A</v>
      </c>
      <c r="P954" s="58" t="e">
        <f>VLOOKUP(D954,商品标准转化表!$B:$H,5,FALSE)</f>
        <v>#N/A</v>
      </c>
    </row>
    <row r="955" customFormat="1" spans="1:16">
      <c r="A955" s="58"/>
      <c r="B955" s="58"/>
      <c r="C955" s="59"/>
      <c r="D955" s="58"/>
      <c r="E955" s="57"/>
      <c r="F955" s="58"/>
      <c r="G955" s="60"/>
      <c r="H955" s="60"/>
      <c r="I955" s="58"/>
      <c r="J955" s="61" t="e">
        <f>VLOOKUP(D955,商品标准转化表!$B:$H,7,FALSE)</f>
        <v>#N/A</v>
      </c>
      <c r="K955" s="57"/>
      <c r="L955" s="57"/>
      <c r="M955" s="62"/>
      <c r="N955" s="58"/>
      <c r="O955" s="58" t="e">
        <f>VLOOKUP(D955,商品标准转化表!$B:$H,6,FALSE)</f>
        <v>#N/A</v>
      </c>
      <c r="P955" s="58" t="e">
        <f>VLOOKUP(D955,商品标准转化表!$B:$H,5,FALSE)</f>
        <v>#N/A</v>
      </c>
    </row>
    <row r="956" customFormat="1" spans="1:16">
      <c r="A956" s="58"/>
      <c r="B956" s="58"/>
      <c r="C956" s="59"/>
      <c r="D956" s="58"/>
      <c r="E956" s="57"/>
      <c r="F956" s="58"/>
      <c r="G956" s="60"/>
      <c r="H956" s="60"/>
      <c r="I956" s="58"/>
      <c r="J956" s="61" t="e">
        <f>VLOOKUP(D956,商品标准转化表!$B:$H,7,FALSE)</f>
        <v>#N/A</v>
      </c>
      <c r="K956" s="57"/>
      <c r="L956" s="57"/>
      <c r="M956" s="62"/>
      <c r="N956" s="58"/>
      <c r="O956" s="58" t="e">
        <f>VLOOKUP(D956,商品标准转化表!$B:$H,6,FALSE)</f>
        <v>#N/A</v>
      </c>
      <c r="P956" s="58" t="e">
        <f>VLOOKUP(D956,商品标准转化表!$B:$H,5,FALSE)</f>
        <v>#N/A</v>
      </c>
    </row>
    <row r="957" customFormat="1" spans="1:16">
      <c r="A957" s="58"/>
      <c r="B957" s="58"/>
      <c r="C957" s="59"/>
      <c r="D957" s="58"/>
      <c r="E957" s="57"/>
      <c r="F957" s="58"/>
      <c r="G957" s="60"/>
      <c r="H957" s="60"/>
      <c r="I957" s="58"/>
      <c r="J957" s="61" t="e">
        <f>VLOOKUP(D957,商品标准转化表!$B:$H,7,FALSE)</f>
        <v>#N/A</v>
      </c>
      <c r="K957" s="57"/>
      <c r="L957" s="57"/>
      <c r="M957" s="62"/>
      <c r="N957" s="58"/>
      <c r="O957" s="58" t="e">
        <f>VLOOKUP(D957,商品标准转化表!$B:$H,6,FALSE)</f>
        <v>#N/A</v>
      </c>
      <c r="P957" s="58" t="e">
        <f>VLOOKUP(D957,商品标准转化表!$B:$H,5,FALSE)</f>
        <v>#N/A</v>
      </c>
    </row>
    <row r="958" customFormat="1" spans="1:16">
      <c r="A958" s="58"/>
      <c r="B958" s="58"/>
      <c r="C958" s="59"/>
      <c r="D958" s="58"/>
      <c r="E958" s="57"/>
      <c r="F958" s="58"/>
      <c r="G958" s="60"/>
      <c r="H958" s="60"/>
      <c r="I958" s="58"/>
      <c r="J958" s="61" t="e">
        <f>VLOOKUP(D958,商品标准转化表!$B:$H,7,FALSE)</f>
        <v>#N/A</v>
      </c>
      <c r="K958" s="57"/>
      <c r="L958" s="57"/>
      <c r="M958" s="62"/>
      <c r="N958" s="58"/>
      <c r="O958" s="58" t="e">
        <f>VLOOKUP(D958,商品标准转化表!$B:$H,6,FALSE)</f>
        <v>#N/A</v>
      </c>
      <c r="P958" s="58" t="e">
        <f>VLOOKUP(D958,商品标准转化表!$B:$H,5,FALSE)</f>
        <v>#N/A</v>
      </c>
    </row>
    <row r="959" customFormat="1" spans="1:16">
      <c r="A959" s="58"/>
      <c r="B959" s="58"/>
      <c r="C959" s="59"/>
      <c r="D959" s="58"/>
      <c r="E959" s="57"/>
      <c r="F959" s="58"/>
      <c r="G959" s="60"/>
      <c r="H959" s="60"/>
      <c r="I959" s="58"/>
      <c r="J959" s="61" t="e">
        <f>VLOOKUP(D959,商品标准转化表!$B:$H,7,FALSE)</f>
        <v>#N/A</v>
      </c>
      <c r="K959" s="57"/>
      <c r="L959" s="57"/>
      <c r="M959" s="62"/>
      <c r="N959" s="58"/>
      <c r="O959" s="58" t="e">
        <f>VLOOKUP(D959,商品标准转化表!$B:$H,6,FALSE)</f>
        <v>#N/A</v>
      </c>
      <c r="P959" s="58" t="e">
        <f>VLOOKUP(D959,商品标准转化表!$B:$H,5,FALSE)</f>
        <v>#N/A</v>
      </c>
    </row>
    <row r="960" customFormat="1" spans="1:16">
      <c r="A960" s="58"/>
      <c r="B960" s="58"/>
      <c r="C960" s="59"/>
      <c r="D960" s="58"/>
      <c r="E960" s="57"/>
      <c r="F960" s="58"/>
      <c r="G960" s="60"/>
      <c r="H960" s="60"/>
      <c r="I960" s="58"/>
      <c r="J960" s="61" t="e">
        <f>VLOOKUP(D960,商品标准转化表!$B:$H,7,FALSE)</f>
        <v>#N/A</v>
      </c>
      <c r="K960" s="57"/>
      <c r="L960" s="57"/>
      <c r="M960" s="62"/>
      <c r="N960" s="58"/>
      <c r="O960" s="58" t="e">
        <f>VLOOKUP(D960,商品标准转化表!$B:$H,6,FALSE)</f>
        <v>#N/A</v>
      </c>
      <c r="P960" s="58" t="e">
        <f>VLOOKUP(D960,商品标准转化表!$B:$H,5,FALSE)</f>
        <v>#N/A</v>
      </c>
    </row>
    <row r="961" customFormat="1" spans="1:16">
      <c r="A961" s="58"/>
      <c r="B961" s="58"/>
      <c r="C961" s="59"/>
      <c r="D961" s="58"/>
      <c r="E961" s="57"/>
      <c r="F961" s="58"/>
      <c r="G961" s="60"/>
      <c r="H961" s="60"/>
      <c r="I961" s="58"/>
      <c r="J961" s="61" t="e">
        <f>VLOOKUP(D961,商品标准转化表!$B:$H,7,FALSE)</f>
        <v>#N/A</v>
      </c>
      <c r="K961" s="57"/>
      <c r="L961" s="57"/>
      <c r="M961" s="62"/>
      <c r="N961" s="58"/>
      <c r="O961" s="58" t="e">
        <f>VLOOKUP(D961,商品标准转化表!$B:$H,6,FALSE)</f>
        <v>#N/A</v>
      </c>
      <c r="P961" s="58" t="e">
        <f>VLOOKUP(D961,商品标准转化表!$B:$H,5,FALSE)</f>
        <v>#N/A</v>
      </c>
    </row>
    <row r="962" customFormat="1" spans="1:16">
      <c r="A962" s="58"/>
      <c r="B962" s="58"/>
      <c r="C962" s="59"/>
      <c r="D962" s="58"/>
      <c r="E962" s="57"/>
      <c r="F962" s="58"/>
      <c r="G962" s="60"/>
      <c r="H962" s="60"/>
      <c r="I962" s="58"/>
      <c r="J962" s="61" t="e">
        <f>VLOOKUP(D962,商品标准转化表!$B:$H,7,FALSE)</f>
        <v>#N/A</v>
      </c>
      <c r="K962" s="57"/>
      <c r="L962" s="57"/>
      <c r="M962" s="62"/>
      <c r="N962" s="58"/>
      <c r="O962" s="58" t="e">
        <f>VLOOKUP(D962,商品标准转化表!$B:$H,6,FALSE)</f>
        <v>#N/A</v>
      </c>
      <c r="P962" s="58" t="e">
        <f>VLOOKUP(D962,商品标准转化表!$B:$H,5,FALSE)</f>
        <v>#N/A</v>
      </c>
    </row>
    <row r="963" customFormat="1" spans="1:16">
      <c r="A963" s="58"/>
      <c r="B963" s="58"/>
      <c r="C963" s="59"/>
      <c r="D963" s="58"/>
      <c r="E963" s="57"/>
      <c r="F963" s="58"/>
      <c r="G963" s="60"/>
      <c r="H963" s="60"/>
      <c r="I963" s="58"/>
      <c r="J963" s="61" t="e">
        <f>VLOOKUP(D963,商品标准转化表!$B:$H,7,FALSE)</f>
        <v>#N/A</v>
      </c>
      <c r="K963" s="57"/>
      <c r="L963" s="57"/>
      <c r="M963" s="62"/>
      <c r="N963" s="58"/>
      <c r="O963" s="58" t="e">
        <f>VLOOKUP(D963,商品标准转化表!$B:$H,6,FALSE)</f>
        <v>#N/A</v>
      </c>
      <c r="P963" s="58" t="e">
        <f>VLOOKUP(D963,商品标准转化表!$B:$H,5,FALSE)</f>
        <v>#N/A</v>
      </c>
    </row>
    <row r="964" customFormat="1" spans="1:16">
      <c r="A964" s="58"/>
      <c r="B964" s="58"/>
      <c r="C964" s="59"/>
      <c r="D964" s="58"/>
      <c r="E964" s="57"/>
      <c r="F964" s="58"/>
      <c r="G964" s="60"/>
      <c r="H964" s="60"/>
      <c r="I964" s="58"/>
      <c r="J964" s="61" t="e">
        <f>VLOOKUP(D964,商品标准转化表!$B:$H,7,FALSE)</f>
        <v>#N/A</v>
      </c>
      <c r="K964" s="57"/>
      <c r="L964" s="57"/>
      <c r="M964" s="62"/>
      <c r="N964" s="58"/>
      <c r="O964" s="58" t="e">
        <f>VLOOKUP(D964,商品标准转化表!$B:$H,6,FALSE)</f>
        <v>#N/A</v>
      </c>
      <c r="P964" s="58" t="e">
        <f>VLOOKUP(D964,商品标准转化表!$B:$H,5,FALSE)</f>
        <v>#N/A</v>
      </c>
    </row>
    <row r="965" customFormat="1" spans="1:16">
      <c r="A965" s="58"/>
      <c r="B965" s="58"/>
      <c r="C965" s="59"/>
      <c r="D965" s="58"/>
      <c r="E965" s="57"/>
      <c r="F965" s="58"/>
      <c r="G965" s="60"/>
      <c r="H965" s="60"/>
      <c r="I965" s="58"/>
      <c r="J965" s="61" t="e">
        <f>VLOOKUP(D965,商品标准转化表!$B:$H,7,FALSE)</f>
        <v>#N/A</v>
      </c>
      <c r="K965" s="57"/>
      <c r="L965" s="57"/>
      <c r="M965" s="62"/>
      <c r="N965" s="58"/>
      <c r="O965" s="58" t="e">
        <f>VLOOKUP(D965,商品标准转化表!$B:$H,6,FALSE)</f>
        <v>#N/A</v>
      </c>
      <c r="P965" s="58" t="e">
        <f>VLOOKUP(D965,商品标准转化表!$B:$H,5,FALSE)</f>
        <v>#N/A</v>
      </c>
    </row>
    <row r="966" customFormat="1" spans="1:16">
      <c r="A966" s="58"/>
      <c r="B966" s="58"/>
      <c r="C966" s="59"/>
      <c r="D966" s="58"/>
      <c r="E966" s="57"/>
      <c r="F966" s="58"/>
      <c r="G966" s="60"/>
      <c r="H966" s="60"/>
      <c r="I966" s="58"/>
      <c r="J966" s="61" t="e">
        <f>VLOOKUP(D966,商品标准转化表!$B:$H,7,FALSE)</f>
        <v>#N/A</v>
      </c>
      <c r="K966" s="57"/>
      <c r="L966" s="57"/>
      <c r="M966" s="62"/>
      <c r="N966" s="58"/>
      <c r="O966" s="58" t="e">
        <f>VLOOKUP(D966,商品标准转化表!$B:$H,6,FALSE)</f>
        <v>#N/A</v>
      </c>
      <c r="P966" s="58" t="e">
        <f>VLOOKUP(D966,商品标准转化表!$B:$H,5,FALSE)</f>
        <v>#N/A</v>
      </c>
    </row>
    <row r="967" customFormat="1" spans="1:16">
      <c r="A967" s="58"/>
      <c r="B967" s="58"/>
      <c r="C967" s="59"/>
      <c r="D967" s="58"/>
      <c r="E967" s="57"/>
      <c r="F967" s="58"/>
      <c r="G967" s="60"/>
      <c r="H967" s="60"/>
      <c r="I967" s="58"/>
      <c r="J967" s="61" t="e">
        <f>VLOOKUP(D967,商品标准转化表!$B:$H,7,FALSE)</f>
        <v>#N/A</v>
      </c>
      <c r="K967" s="57"/>
      <c r="L967" s="57"/>
      <c r="M967" s="62"/>
      <c r="N967" s="58"/>
      <c r="O967" s="58" t="e">
        <f>VLOOKUP(D967,商品标准转化表!$B:$H,6,FALSE)</f>
        <v>#N/A</v>
      </c>
      <c r="P967" s="58" t="e">
        <f>VLOOKUP(D967,商品标准转化表!$B:$H,5,FALSE)</f>
        <v>#N/A</v>
      </c>
    </row>
    <row r="968" customFormat="1" spans="1:16">
      <c r="A968" s="58"/>
      <c r="B968" s="58"/>
      <c r="C968" s="59"/>
      <c r="D968" s="58"/>
      <c r="E968" s="57"/>
      <c r="F968" s="58"/>
      <c r="G968" s="60"/>
      <c r="H968" s="60"/>
      <c r="I968" s="58"/>
      <c r="J968" s="61" t="e">
        <f>VLOOKUP(D968,商品标准转化表!$B:$H,7,FALSE)</f>
        <v>#N/A</v>
      </c>
      <c r="K968" s="57"/>
      <c r="L968" s="57"/>
      <c r="M968" s="62"/>
      <c r="N968" s="58"/>
      <c r="O968" s="58" t="e">
        <f>VLOOKUP(D968,商品标准转化表!$B:$H,6,FALSE)</f>
        <v>#N/A</v>
      </c>
      <c r="P968" s="58" t="e">
        <f>VLOOKUP(D968,商品标准转化表!$B:$H,5,FALSE)</f>
        <v>#N/A</v>
      </c>
    </row>
    <row r="969" customFormat="1" spans="1:16">
      <c r="A969" s="58"/>
      <c r="B969" s="58"/>
      <c r="C969" s="59"/>
      <c r="D969" s="58"/>
      <c r="E969" s="57"/>
      <c r="F969" s="58"/>
      <c r="G969" s="60"/>
      <c r="H969" s="60"/>
      <c r="I969" s="58"/>
      <c r="J969" s="61" t="e">
        <f>VLOOKUP(D969,商品标准转化表!$B:$H,7,FALSE)</f>
        <v>#N/A</v>
      </c>
      <c r="K969" s="57"/>
      <c r="L969" s="57"/>
      <c r="M969" s="62"/>
      <c r="N969" s="58"/>
      <c r="O969" s="58" t="e">
        <f>VLOOKUP(D969,商品标准转化表!$B:$H,6,FALSE)</f>
        <v>#N/A</v>
      </c>
      <c r="P969" s="58" t="e">
        <f>VLOOKUP(D969,商品标准转化表!$B:$H,5,FALSE)</f>
        <v>#N/A</v>
      </c>
    </row>
    <row r="970" customFormat="1" spans="1:16">
      <c r="A970" s="58"/>
      <c r="B970" s="58"/>
      <c r="C970" s="59"/>
      <c r="D970" s="58"/>
      <c r="E970" s="57"/>
      <c r="F970" s="58"/>
      <c r="G970" s="60"/>
      <c r="H970" s="60"/>
      <c r="I970" s="58"/>
      <c r="J970" s="61" t="e">
        <f>VLOOKUP(D970,商品标准转化表!$B:$H,7,FALSE)</f>
        <v>#N/A</v>
      </c>
      <c r="K970" s="57"/>
      <c r="L970" s="57"/>
      <c r="M970" s="62"/>
      <c r="N970" s="58"/>
      <c r="O970" s="58" t="e">
        <f>VLOOKUP(D970,商品标准转化表!$B:$H,6,FALSE)</f>
        <v>#N/A</v>
      </c>
      <c r="P970" s="58" t="e">
        <f>VLOOKUP(D970,商品标准转化表!$B:$H,5,FALSE)</f>
        <v>#N/A</v>
      </c>
    </row>
    <row r="971" customFormat="1" spans="1:16">
      <c r="A971" s="58"/>
      <c r="B971" s="58"/>
      <c r="C971" s="59"/>
      <c r="D971" s="58"/>
      <c r="E971" s="57"/>
      <c r="F971" s="58"/>
      <c r="G971" s="60"/>
      <c r="H971" s="60"/>
      <c r="I971" s="58"/>
      <c r="J971" s="61" t="e">
        <f>VLOOKUP(D971,商品标准转化表!$B:$H,7,FALSE)</f>
        <v>#N/A</v>
      </c>
      <c r="K971" s="57"/>
      <c r="L971" s="57"/>
      <c r="M971" s="62"/>
      <c r="N971" s="58"/>
      <c r="O971" s="58" t="e">
        <f>VLOOKUP(D971,商品标准转化表!$B:$H,6,FALSE)</f>
        <v>#N/A</v>
      </c>
      <c r="P971" s="58" t="e">
        <f>VLOOKUP(D971,商品标准转化表!$B:$H,5,FALSE)</f>
        <v>#N/A</v>
      </c>
    </row>
    <row r="972" customFormat="1" spans="1:16">
      <c r="A972" s="58"/>
      <c r="B972" s="58"/>
      <c r="C972" s="59"/>
      <c r="D972" s="58"/>
      <c r="E972" s="57"/>
      <c r="F972" s="58"/>
      <c r="G972" s="60"/>
      <c r="H972" s="60"/>
      <c r="I972" s="58"/>
      <c r="J972" s="61" t="e">
        <f>VLOOKUP(D972,商品标准转化表!$B:$H,7,FALSE)</f>
        <v>#N/A</v>
      </c>
      <c r="K972" s="57"/>
      <c r="L972" s="57"/>
      <c r="M972" s="62"/>
      <c r="N972" s="58"/>
      <c r="O972" s="58" t="e">
        <f>VLOOKUP(D972,商品标准转化表!$B:$H,6,FALSE)</f>
        <v>#N/A</v>
      </c>
      <c r="P972" s="58" t="e">
        <f>VLOOKUP(D972,商品标准转化表!$B:$H,5,FALSE)</f>
        <v>#N/A</v>
      </c>
    </row>
    <row r="973" customFormat="1" spans="1:16">
      <c r="A973" s="58"/>
      <c r="B973" s="58"/>
      <c r="C973" s="59"/>
      <c r="D973" s="58"/>
      <c r="E973" s="57"/>
      <c r="F973" s="58"/>
      <c r="G973" s="60"/>
      <c r="H973" s="60"/>
      <c r="I973" s="58"/>
      <c r="J973" s="61" t="e">
        <f>VLOOKUP(D973,商品标准转化表!$B:$H,7,FALSE)</f>
        <v>#N/A</v>
      </c>
      <c r="K973" s="57"/>
      <c r="L973" s="57"/>
      <c r="M973" s="62"/>
      <c r="N973" s="58"/>
      <c r="O973" s="58" t="e">
        <f>VLOOKUP(D973,商品标准转化表!$B:$H,6,FALSE)</f>
        <v>#N/A</v>
      </c>
      <c r="P973" s="58" t="e">
        <f>VLOOKUP(D973,商品标准转化表!$B:$H,5,FALSE)</f>
        <v>#N/A</v>
      </c>
    </row>
    <row r="974" customFormat="1" spans="1:16">
      <c r="A974" s="58"/>
      <c r="B974" s="58"/>
      <c r="C974" s="59"/>
      <c r="D974" s="58"/>
      <c r="E974" s="57"/>
      <c r="F974" s="58"/>
      <c r="G974" s="60"/>
      <c r="H974" s="60"/>
      <c r="I974" s="58"/>
      <c r="J974" s="61" t="e">
        <f>VLOOKUP(D974,商品标准转化表!$B:$H,7,FALSE)</f>
        <v>#N/A</v>
      </c>
      <c r="K974" s="57"/>
      <c r="L974" s="57"/>
      <c r="M974" s="62"/>
      <c r="N974" s="58"/>
      <c r="O974" s="58" t="e">
        <f>VLOOKUP(D974,商品标准转化表!$B:$H,6,FALSE)</f>
        <v>#N/A</v>
      </c>
      <c r="P974" s="58" t="e">
        <f>VLOOKUP(D974,商品标准转化表!$B:$H,5,FALSE)</f>
        <v>#N/A</v>
      </c>
    </row>
    <row r="975" customFormat="1" spans="1:16">
      <c r="A975" s="58"/>
      <c r="B975" s="58"/>
      <c r="C975" s="59"/>
      <c r="D975" s="58"/>
      <c r="E975" s="57"/>
      <c r="F975" s="58"/>
      <c r="G975" s="60"/>
      <c r="H975" s="60"/>
      <c r="I975" s="58"/>
      <c r="J975" s="61" t="e">
        <f>VLOOKUP(D975,商品标准转化表!$B:$H,7,FALSE)</f>
        <v>#N/A</v>
      </c>
      <c r="K975" s="57"/>
      <c r="L975" s="57"/>
      <c r="M975" s="62"/>
      <c r="N975" s="58"/>
      <c r="O975" s="58" t="e">
        <f>VLOOKUP(D975,商品标准转化表!$B:$H,6,FALSE)</f>
        <v>#N/A</v>
      </c>
      <c r="P975" s="58" t="e">
        <f>VLOOKUP(D975,商品标准转化表!$B:$H,5,FALSE)</f>
        <v>#N/A</v>
      </c>
    </row>
    <row r="976" customFormat="1" spans="1:16">
      <c r="A976" s="58"/>
      <c r="B976" s="58"/>
      <c r="C976" s="59"/>
      <c r="D976" s="58"/>
      <c r="E976" s="57"/>
      <c r="F976" s="58"/>
      <c r="G976" s="60"/>
      <c r="H976" s="60"/>
      <c r="I976" s="58"/>
      <c r="J976" s="61" t="e">
        <f>VLOOKUP(D976,商品标准转化表!$B:$H,7,FALSE)</f>
        <v>#N/A</v>
      </c>
      <c r="K976" s="57"/>
      <c r="L976" s="57"/>
      <c r="M976" s="62"/>
      <c r="N976" s="58"/>
      <c r="O976" s="58" t="e">
        <f>VLOOKUP(D976,商品标准转化表!$B:$H,6,FALSE)</f>
        <v>#N/A</v>
      </c>
      <c r="P976" s="58" t="e">
        <f>VLOOKUP(D976,商品标准转化表!$B:$H,5,FALSE)</f>
        <v>#N/A</v>
      </c>
    </row>
    <row r="977" customFormat="1" spans="1:16">
      <c r="A977" s="58"/>
      <c r="B977" s="58"/>
      <c r="C977" s="59"/>
      <c r="D977" s="58"/>
      <c r="E977" s="57"/>
      <c r="F977" s="58"/>
      <c r="G977" s="60"/>
      <c r="H977" s="60"/>
      <c r="I977" s="58"/>
      <c r="J977" s="61" t="e">
        <f>VLOOKUP(D977,商品标准转化表!$B:$H,7,FALSE)</f>
        <v>#N/A</v>
      </c>
      <c r="K977" s="57"/>
      <c r="L977" s="57"/>
      <c r="M977" s="62"/>
      <c r="N977" s="58"/>
      <c r="O977" s="58" t="e">
        <f>VLOOKUP(D977,商品标准转化表!$B:$H,6,FALSE)</f>
        <v>#N/A</v>
      </c>
      <c r="P977" s="58" t="e">
        <f>VLOOKUP(D977,商品标准转化表!$B:$H,5,FALSE)</f>
        <v>#N/A</v>
      </c>
    </row>
    <row r="978" customFormat="1" spans="1:16">
      <c r="A978" s="58"/>
      <c r="B978" s="58"/>
      <c r="C978" s="59"/>
      <c r="D978" s="58"/>
      <c r="E978" s="57"/>
      <c r="F978" s="58"/>
      <c r="G978" s="60"/>
      <c r="H978" s="60"/>
      <c r="I978" s="58"/>
      <c r="J978" s="61" t="e">
        <f>VLOOKUP(D978,商品标准转化表!$B:$H,7,FALSE)</f>
        <v>#N/A</v>
      </c>
      <c r="K978" s="57"/>
      <c r="L978" s="57"/>
      <c r="M978" s="62"/>
      <c r="N978" s="58"/>
      <c r="O978" s="58" t="e">
        <f>VLOOKUP(D978,商品标准转化表!$B:$H,6,FALSE)</f>
        <v>#N/A</v>
      </c>
      <c r="P978" s="58" t="e">
        <f>VLOOKUP(D978,商品标准转化表!$B:$H,5,FALSE)</f>
        <v>#N/A</v>
      </c>
    </row>
    <row r="979" customFormat="1" spans="1:16">
      <c r="A979" s="58"/>
      <c r="B979" s="58"/>
      <c r="C979" s="59"/>
      <c r="D979" s="58"/>
      <c r="E979" s="57"/>
      <c r="F979" s="58"/>
      <c r="G979" s="60"/>
      <c r="H979" s="60"/>
      <c r="I979" s="58"/>
      <c r="J979" s="61" t="e">
        <f>VLOOKUP(D979,商品标准转化表!$B:$H,7,FALSE)</f>
        <v>#N/A</v>
      </c>
      <c r="K979" s="57"/>
      <c r="L979" s="57"/>
      <c r="M979" s="62"/>
      <c r="N979" s="58"/>
      <c r="O979" s="58" t="e">
        <f>VLOOKUP(D979,商品标准转化表!$B:$H,6,FALSE)</f>
        <v>#N/A</v>
      </c>
      <c r="P979" s="58" t="e">
        <f>VLOOKUP(D979,商品标准转化表!$B:$H,5,FALSE)</f>
        <v>#N/A</v>
      </c>
    </row>
    <row r="980" customFormat="1" spans="1:16">
      <c r="A980" s="58"/>
      <c r="B980" s="58"/>
      <c r="C980" s="59"/>
      <c r="D980" s="58"/>
      <c r="E980" s="57"/>
      <c r="F980" s="58"/>
      <c r="G980" s="60"/>
      <c r="H980" s="60"/>
      <c r="I980" s="58"/>
      <c r="J980" s="61" t="e">
        <f>VLOOKUP(D980,商品标准转化表!$B:$H,7,FALSE)</f>
        <v>#N/A</v>
      </c>
      <c r="K980" s="57"/>
      <c r="L980" s="57"/>
      <c r="M980" s="62"/>
      <c r="N980" s="58"/>
      <c r="O980" s="58" t="e">
        <f>VLOOKUP(D980,商品标准转化表!$B:$H,6,FALSE)</f>
        <v>#N/A</v>
      </c>
      <c r="P980" s="58" t="e">
        <f>VLOOKUP(D980,商品标准转化表!$B:$H,5,FALSE)</f>
        <v>#N/A</v>
      </c>
    </row>
    <row r="981" customFormat="1" spans="1:16">
      <c r="A981" s="58"/>
      <c r="B981" s="58"/>
      <c r="C981" s="59"/>
      <c r="D981" s="58"/>
      <c r="E981" s="57"/>
      <c r="F981" s="58"/>
      <c r="G981" s="60"/>
      <c r="H981" s="60"/>
      <c r="I981" s="58"/>
      <c r="J981" s="61" t="e">
        <f>VLOOKUP(D981,商品标准转化表!$B:$H,7,FALSE)</f>
        <v>#N/A</v>
      </c>
      <c r="K981" s="57"/>
      <c r="L981" s="57"/>
      <c r="M981" s="62"/>
      <c r="N981" s="58"/>
      <c r="O981" s="58" t="e">
        <f>VLOOKUP(D981,商品标准转化表!$B:$H,6,FALSE)</f>
        <v>#N/A</v>
      </c>
      <c r="P981" s="58" t="e">
        <f>VLOOKUP(D981,商品标准转化表!$B:$H,5,FALSE)</f>
        <v>#N/A</v>
      </c>
    </row>
    <row r="982" customFormat="1" spans="1:16">
      <c r="A982" s="58"/>
      <c r="B982" s="58"/>
      <c r="C982" s="59"/>
      <c r="D982" s="58"/>
      <c r="E982" s="57"/>
      <c r="F982" s="58"/>
      <c r="G982" s="60"/>
      <c r="H982" s="60"/>
      <c r="I982" s="58"/>
      <c r="J982" s="61" t="e">
        <f>VLOOKUP(D982,商品标准转化表!$B:$H,7,FALSE)</f>
        <v>#N/A</v>
      </c>
      <c r="K982" s="57"/>
      <c r="L982" s="57"/>
      <c r="M982" s="62"/>
      <c r="N982" s="58"/>
      <c r="O982" s="58" t="e">
        <f>VLOOKUP(D982,商品标准转化表!$B:$H,6,FALSE)</f>
        <v>#N/A</v>
      </c>
      <c r="P982" s="58" t="e">
        <f>VLOOKUP(D982,商品标准转化表!$B:$H,5,FALSE)</f>
        <v>#N/A</v>
      </c>
    </row>
    <row r="983" customFormat="1" spans="1:16">
      <c r="A983" s="58"/>
      <c r="B983" s="58"/>
      <c r="C983" s="59"/>
      <c r="D983" s="58"/>
      <c r="E983" s="57"/>
      <c r="F983" s="58"/>
      <c r="G983" s="60"/>
      <c r="H983" s="60"/>
      <c r="I983" s="58"/>
      <c r="J983" s="61" t="e">
        <f>VLOOKUP(D983,商品标准转化表!$B:$H,7,FALSE)</f>
        <v>#N/A</v>
      </c>
      <c r="K983" s="57"/>
      <c r="L983" s="57"/>
      <c r="M983" s="62"/>
      <c r="N983" s="58"/>
      <c r="O983" s="58" t="e">
        <f>VLOOKUP(D983,商品标准转化表!$B:$H,6,FALSE)</f>
        <v>#N/A</v>
      </c>
      <c r="P983" s="58" t="e">
        <f>VLOOKUP(D983,商品标准转化表!$B:$H,5,FALSE)</f>
        <v>#N/A</v>
      </c>
    </row>
    <row r="984" customFormat="1" spans="1:16">
      <c r="A984" s="58"/>
      <c r="B984" s="58"/>
      <c r="C984" s="59"/>
      <c r="D984" s="58"/>
      <c r="E984" s="57"/>
      <c r="F984" s="58"/>
      <c r="G984" s="60"/>
      <c r="H984" s="60"/>
      <c r="I984" s="58"/>
      <c r="J984" s="61" t="e">
        <f>VLOOKUP(D984,商品标准转化表!$B:$H,7,FALSE)</f>
        <v>#N/A</v>
      </c>
      <c r="K984" s="57"/>
      <c r="L984" s="57"/>
      <c r="M984" s="62"/>
      <c r="N984" s="58"/>
      <c r="O984" s="58" t="e">
        <f>VLOOKUP(D984,商品标准转化表!$B:$H,6,FALSE)</f>
        <v>#N/A</v>
      </c>
      <c r="P984" s="58" t="e">
        <f>VLOOKUP(D984,商品标准转化表!$B:$H,5,FALSE)</f>
        <v>#N/A</v>
      </c>
    </row>
    <row r="985" customFormat="1" spans="1:16">
      <c r="A985" s="58"/>
      <c r="B985" s="58"/>
      <c r="C985" s="59"/>
      <c r="D985" s="58"/>
      <c r="E985" s="57"/>
      <c r="F985" s="58"/>
      <c r="G985" s="60"/>
      <c r="H985" s="60"/>
      <c r="I985" s="58"/>
      <c r="J985" s="61" t="e">
        <f>VLOOKUP(D985,商品标准转化表!$B:$H,7,FALSE)</f>
        <v>#N/A</v>
      </c>
      <c r="K985" s="57"/>
      <c r="L985" s="57"/>
      <c r="M985" s="62"/>
      <c r="N985" s="58"/>
      <c r="O985" s="58" t="e">
        <f>VLOOKUP(D985,商品标准转化表!$B:$H,6,FALSE)</f>
        <v>#N/A</v>
      </c>
      <c r="P985" s="58" t="e">
        <f>VLOOKUP(D985,商品标准转化表!$B:$H,5,FALSE)</f>
        <v>#N/A</v>
      </c>
    </row>
    <row r="986" customFormat="1" spans="1:16">
      <c r="A986" s="58"/>
      <c r="B986" s="58"/>
      <c r="C986" s="59"/>
      <c r="D986" s="58"/>
      <c r="E986" s="57"/>
      <c r="F986" s="58"/>
      <c r="G986" s="60"/>
      <c r="H986" s="60"/>
      <c r="I986" s="58"/>
      <c r="J986" s="61" t="e">
        <f>VLOOKUP(D986,商品标准转化表!$B:$H,7,FALSE)</f>
        <v>#N/A</v>
      </c>
      <c r="K986" s="57"/>
      <c r="L986" s="57"/>
      <c r="M986" s="62"/>
      <c r="N986" s="58"/>
      <c r="O986" s="58" t="e">
        <f>VLOOKUP(D986,商品标准转化表!$B:$H,6,FALSE)</f>
        <v>#N/A</v>
      </c>
      <c r="P986" s="58" t="e">
        <f>VLOOKUP(D986,商品标准转化表!$B:$H,5,FALSE)</f>
        <v>#N/A</v>
      </c>
    </row>
    <row r="987" customFormat="1" spans="1:16">
      <c r="A987" s="58"/>
      <c r="B987" s="58"/>
      <c r="C987" s="59"/>
      <c r="D987" s="58"/>
      <c r="E987" s="57"/>
      <c r="F987" s="58"/>
      <c r="G987" s="60"/>
      <c r="H987" s="60"/>
      <c r="I987" s="58"/>
      <c r="J987" s="61" t="e">
        <f>VLOOKUP(D987,商品标准转化表!$B:$H,7,FALSE)</f>
        <v>#N/A</v>
      </c>
      <c r="K987" s="57"/>
      <c r="L987" s="57"/>
      <c r="M987" s="62"/>
      <c r="N987" s="58"/>
      <c r="O987" s="58" t="e">
        <f>VLOOKUP(D987,商品标准转化表!$B:$H,6,FALSE)</f>
        <v>#N/A</v>
      </c>
      <c r="P987" s="58" t="e">
        <f>VLOOKUP(D987,商品标准转化表!$B:$H,5,FALSE)</f>
        <v>#N/A</v>
      </c>
    </row>
    <row r="988" customFormat="1" spans="1:16">
      <c r="A988" s="58"/>
      <c r="B988" s="58"/>
      <c r="C988" s="59"/>
      <c r="D988" s="58"/>
      <c r="E988" s="57"/>
      <c r="F988" s="58"/>
      <c r="G988" s="60"/>
      <c r="H988" s="60"/>
      <c r="I988" s="58"/>
      <c r="J988" s="61" t="e">
        <f>VLOOKUP(D988,商品标准转化表!$B:$H,7,FALSE)</f>
        <v>#N/A</v>
      </c>
      <c r="K988" s="57"/>
      <c r="L988" s="57"/>
      <c r="M988" s="62"/>
      <c r="N988" s="58"/>
      <c r="O988" s="58" t="e">
        <f>VLOOKUP(D988,商品标准转化表!$B:$H,6,FALSE)</f>
        <v>#N/A</v>
      </c>
      <c r="P988" s="58" t="e">
        <f>VLOOKUP(D988,商品标准转化表!$B:$H,5,FALSE)</f>
        <v>#N/A</v>
      </c>
    </row>
    <row r="989" customFormat="1" spans="1:16">
      <c r="A989" s="58"/>
      <c r="B989" s="58"/>
      <c r="C989" s="59"/>
      <c r="D989" s="58"/>
      <c r="E989" s="57"/>
      <c r="F989" s="58"/>
      <c r="G989" s="60"/>
      <c r="H989" s="60"/>
      <c r="I989" s="58"/>
      <c r="J989" s="61" t="e">
        <f>VLOOKUP(D989,商品标准转化表!$B:$H,7,FALSE)</f>
        <v>#N/A</v>
      </c>
      <c r="K989" s="57"/>
      <c r="L989" s="57"/>
      <c r="M989" s="62"/>
      <c r="N989" s="58"/>
      <c r="O989" s="58" t="e">
        <f>VLOOKUP(D989,商品标准转化表!$B:$H,6,FALSE)</f>
        <v>#N/A</v>
      </c>
      <c r="P989" s="58" t="e">
        <f>VLOOKUP(D989,商品标准转化表!$B:$H,5,FALSE)</f>
        <v>#N/A</v>
      </c>
    </row>
    <row r="990" customFormat="1" spans="1:16">
      <c r="A990" s="58"/>
      <c r="B990" s="58"/>
      <c r="C990" s="59"/>
      <c r="D990" s="58"/>
      <c r="E990" s="57"/>
      <c r="F990" s="58"/>
      <c r="G990" s="60"/>
      <c r="H990" s="60"/>
      <c r="I990" s="58"/>
      <c r="J990" s="61" t="e">
        <f>VLOOKUP(D990,商品标准转化表!$B:$H,7,FALSE)</f>
        <v>#N/A</v>
      </c>
      <c r="K990" s="57"/>
      <c r="L990" s="57"/>
      <c r="M990" s="62"/>
      <c r="N990" s="58"/>
      <c r="O990" s="58" t="e">
        <f>VLOOKUP(D990,商品标准转化表!$B:$H,6,FALSE)</f>
        <v>#N/A</v>
      </c>
      <c r="P990" s="58" t="e">
        <f>VLOOKUP(D990,商品标准转化表!$B:$H,5,FALSE)</f>
        <v>#N/A</v>
      </c>
    </row>
    <row r="991" customFormat="1" spans="1:16">
      <c r="A991" s="58"/>
      <c r="B991" s="58"/>
      <c r="C991" s="59"/>
      <c r="D991" s="58"/>
      <c r="E991" s="57"/>
      <c r="F991" s="58"/>
      <c r="G991" s="60"/>
      <c r="H991" s="60"/>
      <c r="I991" s="58"/>
      <c r="J991" s="61" t="e">
        <f>VLOOKUP(D991,商品标准转化表!$B:$H,7,FALSE)</f>
        <v>#N/A</v>
      </c>
      <c r="K991" s="57"/>
      <c r="L991" s="57"/>
      <c r="M991" s="62"/>
      <c r="N991" s="58"/>
      <c r="O991" s="58" t="e">
        <f>VLOOKUP(D991,商品标准转化表!$B:$H,6,FALSE)</f>
        <v>#N/A</v>
      </c>
      <c r="P991" s="58" t="e">
        <f>VLOOKUP(D991,商品标准转化表!$B:$H,5,FALSE)</f>
        <v>#N/A</v>
      </c>
    </row>
    <row r="992" customFormat="1" spans="1:16">
      <c r="A992" s="58"/>
      <c r="B992" s="58"/>
      <c r="C992" s="59"/>
      <c r="D992" s="58"/>
      <c r="E992" s="57"/>
      <c r="F992" s="58"/>
      <c r="G992" s="60"/>
      <c r="H992" s="60"/>
      <c r="I992" s="58"/>
      <c r="J992" s="61" t="e">
        <f>VLOOKUP(D992,商品标准转化表!$B:$H,7,FALSE)</f>
        <v>#N/A</v>
      </c>
      <c r="K992" s="57"/>
      <c r="L992" s="57"/>
      <c r="M992" s="62"/>
      <c r="N992" s="58"/>
      <c r="O992" s="58" t="e">
        <f>VLOOKUP(D992,商品标准转化表!$B:$H,6,FALSE)</f>
        <v>#N/A</v>
      </c>
      <c r="P992" s="58" t="e">
        <f>VLOOKUP(D992,商品标准转化表!$B:$H,5,FALSE)</f>
        <v>#N/A</v>
      </c>
    </row>
    <row r="993" customFormat="1" spans="1:16">
      <c r="A993" s="58"/>
      <c r="B993" s="58"/>
      <c r="C993" s="59"/>
      <c r="D993" s="58"/>
      <c r="E993" s="57"/>
      <c r="F993" s="58"/>
      <c r="G993" s="60"/>
      <c r="H993" s="60"/>
      <c r="I993" s="58"/>
      <c r="J993" s="61" t="e">
        <f>VLOOKUP(D993,商品标准转化表!$B:$H,7,FALSE)</f>
        <v>#N/A</v>
      </c>
      <c r="K993" s="57"/>
      <c r="L993" s="57"/>
      <c r="M993" s="62"/>
      <c r="N993" s="58"/>
      <c r="O993" s="58" t="e">
        <f>VLOOKUP(D993,商品标准转化表!$B:$H,6,FALSE)</f>
        <v>#N/A</v>
      </c>
      <c r="P993" s="58" t="e">
        <f>VLOOKUP(D993,商品标准转化表!$B:$H,5,FALSE)</f>
        <v>#N/A</v>
      </c>
    </row>
    <row r="994" customFormat="1" spans="1:16">
      <c r="A994" s="58"/>
      <c r="B994" s="58"/>
      <c r="C994" s="59"/>
      <c r="D994" s="58"/>
      <c r="E994" s="57"/>
      <c r="F994" s="58"/>
      <c r="G994" s="60"/>
      <c r="H994" s="60"/>
      <c r="I994" s="58"/>
      <c r="J994" s="61" t="e">
        <f>VLOOKUP(D994,商品标准转化表!$B:$H,7,FALSE)</f>
        <v>#N/A</v>
      </c>
      <c r="K994" s="57"/>
      <c r="L994" s="57"/>
      <c r="M994" s="62"/>
      <c r="N994" s="58"/>
      <c r="O994" s="58" t="e">
        <f>VLOOKUP(D994,商品标准转化表!$B:$H,6,FALSE)</f>
        <v>#N/A</v>
      </c>
      <c r="P994" s="58" t="e">
        <f>VLOOKUP(D994,商品标准转化表!$B:$H,5,FALSE)</f>
        <v>#N/A</v>
      </c>
    </row>
    <row r="995" customFormat="1" spans="1:16">
      <c r="A995" s="58"/>
      <c r="B995" s="58"/>
      <c r="C995" s="59"/>
      <c r="D995" s="58"/>
      <c r="E995" s="57"/>
      <c r="F995" s="58"/>
      <c r="G995" s="60"/>
      <c r="H995" s="60"/>
      <c r="I995" s="58"/>
      <c r="J995" s="61" t="e">
        <f>VLOOKUP(D995,商品标准转化表!$B:$H,7,FALSE)</f>
        <v>#N/A</v>
      </c>
      <c r="K995" s="57"/>
      <c r="L995" s="57"/>
      <c r="M995" s="62"/>
      <c r="N995" s="58"/>
      <c r="O995" s="58" t="e">
        <f>VLOOKUP(D995,商品标准转化表!$B:$H,6,FALSE)</f>
        <v>#N/A</v>
      </c>
      <c r="P995" s="58" t="e">
        <f>VLOOKUP(D995,商品标准转化表!$B:$H,5,FALSE)</f>
        <v>#N/A</v>
      </c>
    </row>
    <row r="996" customFormat="1" spans="1:16">
      <c r="A996" s="58"/>
      <c r="B996" s="58"/>
      <c r="C996" s="59"/>
      <c r="D996" s="58"/>
      <c r="E996" s="57"/>
      <c r="F996" s="58"/>
      <c r="G996" s="60"/>
      <c r="H996" s="60"/>
      <c r="I996" s="58"/>
      <c r="J996" s="61" t="e">
        <f>VLOOKUP(D996,商品标准转化表!$B:$H,7,FALSE)</f>
        <v>#N/A</v>
      </c>
      <c r="K996" s="57"/>
      <c r="L996" s="57"/>
      <c r="M996" s="62"/>
      <c r="N996" s="58"/>
      <c r="O996" s="58" t="e">
        <f>VLOOKUP(D996,商品标准转化表!$B:$H,6,FALSE)</f>
        <v>#N/A</v>
      </c>
      <c r="P996" s="58" t="e">
        <f>VLOOKUP(D996,商品标准转化表!$B:$H,5,FALSE)</f>
        <v>#N/A</v>
      </c>
    </row>
    <row r="997" customFormat="1" spans="1:16">
      <c r="A997" s="58"/>
      <c r="B997" s="58"/>
      <c r="C997" s="59"/>
      <c r="D997" s="58"/>
      <c r="E997" s="57"/>
      <c r="F997" s="58"/>
      <c r="G997" s="60"/>
      <c r="H997" s="60"/>
      <c r="I997" s="58"/>
      <c r="J997" s="61" t="e">
        <f>VLOOKUP(D997,商品标准转化表!$B:$H,7,FALSE)</f>
        <v>#N/A</v>
      </c>
      <c r="K997" s="57"/>
      <c r="L997" s="57"/>
      <c r="M997" s="62"/>
      <c r="N997" s="58"/>
      <c r="O997" s="58" t="e">
        <f>VLOOKUP(D997,商品标准转化表!$B:$H,6,FALSE)</f>
        <v>#N/A</v>
      </c>
      <c r="P997" s="58" t="e">
        <f>VLOOKUP(D997,商品标准转化表!$B:$H,5,FALSE)</f>
        <v>#N/A</v>
      </c>
    </row>
    <row r="998" customFormat="1" spans="1:16">
      <c r="A998" s="58"/>
      <c r="B998" s="58"/>
      <c r="C998" s="59"/>
      <c r="D998" s="58"/>
      <c r="E998" s="57"/>
      <c r="F998" s="58"/>
      <c r="G998" s="60"/>
      <c r="H998" s="60"/>
      <c r="I998" s="58"/>
      <c r="J998" s="61" t="e">
        <f>VLOOKUP(D998,商品标准转化表!$B:$H,7,FALSE)</f>
        <v>#N/A</v>
      </c>
      <c r="K998" s="57"/>
      <c r="L998" s="57"/>
      <c r="M998" s="62"/>
      <c r="N998" s="58"/>
      <c r="O998" s="58" t="e">
        <f>VLOOKUP(D998,商品标准转化表!$B:$H,6,FALSE)</f>
        <v>#N/A</v>
      </c>
      <c r="P998" s="58" t="e">
        <f>VLOOKUP(D998,商品标准转化表!$B:$H,5,FALSE)</f>
        <v>#N/A</v>
      </c>
    </row>
    <row r="999" customFormat="1" spans="1:16">
      <c r="A999" s="58"/>
      <c r="B999" s="58"/>
      <c r="C999" s="59"/>
      <c r="D999" s="58"/>
      <c r="E999" s="57"/>
      <c r="F999" s="58"/>
      <c r="G999" s="60"/>
      <c r="H999" s="60"/>
      <c r="I999" s="58"/>
      <c r="J999" s="61" t="e">
        <f>VLOOKUP(D999,商品标准转化表!$B:$H,7,FALSE)</f>
        <v>#N/A</v>
      </c>
      <c r="K999" s="57"/>
      <c r="L999" s="57"/>
      <c r="M999" s="62"/>
      <c r="N999" s="58"/>
      <c r="O999" s="58" t="e">
        <f>VLOOKUP(D999,商品标准转化表!$B:$H,6,FALSE)</f>
        <v>#N/A</v>
      </c>
      <c r="P999" s="58" t="e">
        <f>VLOOKUP(D999,商品标准转化表!$B:$H,5,FALSE)</f>
        <v>#N/A</v>
      </c>
    </row>
    <row r="1000" customFormat="1" spans="1:16">
      <c r="A1000" s="58"/>
      <c r="B1000" s="58"/>
      <c r="C1000" s="59"/>
      <c r="D1000" s="58"/>
      <c r="E1000" s="57"/>
      <c r="F1000" s="58"/>
      <c r="G1000" s="60"/>
      <c r="H1000" s="60"/>
      <c r="I1000" s="58"/>
      <c r="J1000" s="61" t="e">
        <f>VLOOKUP(D1000,商品标准转化表!$B:$H,7,FALSE)</f>
        <v>#N/A</v>
      </c>
      <c r="K1000" s="57"/>
      <c r="L1000" s="57"/>
      <c r="M1000" s="62"/>
      <c r="N1000" s="58"/>
      <c r="O1000" s="58" t="e">
        <f>VLOOKUP(D1000,商品标准转化表!$B:$H,6,FALSE)</f>
        <v>#N/A</v>
      </c>
      <c r="P1000" s="58" t="e">
        <f>VLOOKUP(D1000,商品标准转化表!$B:$H,5,FALSE)</f>
        <v>#N/A</v>
      </c>
    </row>
    <row r="1001" customFormat="1" spans="1:16">
      <c r="A1001" s="58"/>
      <c r="B1001" s="58"/>
      <c r="C1001" s="59"/>
      <c r="D1001" s="58"/>
      <c r="E1001" s="57"/>
      <c r="F1001" s="58"/>
      <c r="G1001" s="60"/>
      <c r="H1001" s="60"/>
      <c r="I1001" s="58"/>
      <c r="J1001" s="61" t="e">
        <f>VLOOKUP(D1001,商品标准转化表!$B:$H,7,FALSE)</f>
        <v>#N/A</v>
      </c>
      <c r="K1001" s="57"/>
      <c r="L1001" s="57"/>
      <c r="M1001" s="62"/>
      <c r="N1001" s="58"/>
      <c r="O1001" s="58" t="e">
        <f>VLOOKUP(D1001,商品标准转化表!$B:$H,6,FALSE)</f>
        <v>#N/A</v>
      </c>
      <c r="P1001" s="58" t="e">
        <f>VLOOKUP(D1001,商品标准转化表!$B:$H,5,FALSE)</f>
        <v>#N/A</v>
      </c>
    </row>
    <row r="1002" customFormat="1" spans="1:16">
      <c r="A1002" s="58"/>
      <c r="B1002" s="58"/>
      <c r="C1002" s="59"/>
      <c r="D1002" s="58"/>
      <c r="E1002" s="57"/>
      <c r="F1002" s="58"/>
      <c r="G1002" s="60"/>
      <c r="H1002" s="60"/>
      <c r="I1002" s="58"/>
      <c r="J1002" s="61" t="e">
        <f>VLOOKUP(D1002,商品标准转化表!$B:$H,7,FALSE)</f>
        <v>#N/A</v>
      </c>
      <c r="K1002" s="57"/>
      <c r="L1002" s="57"/>
      <c r="M1002" s="62"/>
      <c r="N1002" s="58"/>
      <c r="O1002" s="58" t="e">
        <f>VLOOKUP(D1002,商品标准转化表!$B:$H,6,FALSE)</f>
        <v>#N/A</v>
      </c>
      <c r="P1002" s="58" t="e">
        <f>VLOOKUP(D1002,商品标准转化表!$B:$H,5,FALSE)</f>
        <v>#N/A</v>
      </c>
    </row>
  </sheetData>
  <sheetProtection formatCells="0" formatColumns="0" formatRows="0" insertRows="0" insertColumns="0" insertHyperlinks="0" deleteColumns="0" deleteRows="0" sort="0" autoFilter="0" pivotTables="0"/>
  <autoFilter xmlns:etc="http://www.wps.cn/officeDocument/2017/etCustomData" ref="A2:N1002" etc:filterBottomFollowUsedRange="0">
    <extLst/>
  </autoFilter>
  <mergeCells count="3">
    <mergeCell ref="A1:B1"/>
    <mergeCell ref="C1:L1"/>
    <mergeCell ref="M1:N1"/>
  </mergeCells>
  <dataValidations count="4">
    <dataValidation type="list" allowBlank="1" showInputMessage="1" showErrorMessage="1" errorTitle="错误提示" error="请输入下拉列表中的值" sqref="L1 L3:L1048576">
      <formula1>"线上,线下"</formula1>
    </dataValidation>
    <dataValidation allowBlank="1" showErrorMessage="1" sqref="L2" errorStyle="information"/>
    <dataValidation allowBlank="1" showInputMessage="1" showErrorMessage="1" sqref="J3:J1048576"/>
    <dataValidation type="list" allowBlank="1" showInputMessage="1" showErrorMessage="1" sqref="K3:K1048576">
      <formula1>"批发,零售"</formula1>
    </dataValidation>
  </dataValidation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omments xmlns="https://web.wps.cn/et/2018/main" xmlns:s="http://schemas.openxmlformats.org/spreadsheetml/2006/main" xmlns:r="http://schemas.openxmlformats.org/officeDocument/2006/relationships">
  <commentList sheetStid="71">
    <commentChains s:ref="N5" rgbClr="FF0000">
      <unresolved/>
      <resolved>
        <commentChain chainId="33cfcc4824bfc1c053646faf0ff4f8723adf7611">
          <item id="0211b0cf572e1bdbb8df5b655f6450a8a86b9e56" isNormal="1">
            <s:text>
              <s:r>
                <s:t xml:space="preserve">JPB024:
下拉选择月份，生成对应期别报表</s:t>
              </s:r>
            </s:text>
          </item>
        </commentChain>
      </resolved>
    </commentChains>
  </commentList>
  <commentList sheetStid="85">
    <commentChains s:ref="B240" rgbClr="FF0000">
      <unresolved>
        <commentChain chainId="fbd70b575e71fc1cb6d42169d1c4db0ddae52247">
          <item id="a984da0e39049698608c6338ea462ddd8afb3b6e" isNormal="1">
            <s:text>
              <s:r>
                <s:t xml:space="preserve">备忘：2022年新表式进一步增加新车和二手车其中分类，故将汽车类统计分类代码第四位改为新车和二手车标识码，新车为1，二手车为2</s:t>
              </s:r>
            </s:text>
          </item>
        </commentChain>
      </unresolved>
      <resolved/>
    </commentChains>
  </commentList>
</comments>
</file>

<file path=customXml/item2.xml><?xml version="1.0" encoding="utf-8"?>
<woProps xmlns="https://web.wps.cn/et/2018/main" xmlns:s="http://schemas.openxmlformats.org/spreadsheetml/2006/main">
  <woSheetsProps>
    <woSheetProps sheetStid="45" interlineOnOff="0" interlineColor="0" isDbSheet="0" isDashBoardSheet="0" isDbDashBoardSheet="0" isFlexPaperSheet="0">
      <cellprotection/>
      <appEtDbRelations/>
    </woSheetProps>
    <woSheetProps sheetStid="7" interlineOnOff="0" interlineColor="0" isDbSheet="0" isDashBoardSheet="0" isDbDashBoardSheet="0" isFlexPaperSheet="0">
      <cellprotection/>
      <appEtDbRelations/>
    </woSheetProps>
    <woSheetProps sheetStid="71" interlineOnOff="0" interlineColor="0" isDbSheet="0" isDashBoardSheet="0" isDbDashBoardSheet="0" isFlexPaperSheet="0">
      <cellprotection/>
      <appEtDbRelations/>
    </woSheetProps>
    <woSheetProps sheetStid="75" interlineOnOff="0" interlineColor="0" isDbSheet="0" isDashBoardSheet="0" isDbDashBoardSheet="0" isFlexPaperSheet="0">
      <cellprotection/>
      <appEtDbRelations/>
    </woSheetProps>
    <woSheetProps sheetStid="70" interlineOnOff="0" interlineColor="0" isDbSheet="0" isDashBoardSheet="0" isDbDashBoardSheet="0" isFlexPaperSheet="0">
      <cellprotection/>
      <appEtDbRelations/>
    </woSheetProps>
    <woSheetProps sheetStid="69" interlineOnOff="0" interlineColor="0" isDbSheet="0" isDashBoardSheet="0" isDbDashBoardSheet="0" isFlexPaperSheet="0">
      <cellprotection/>
      <appEtDbRelations/>
    </woSheetProps>
    <woSheetProps sheetStid="73" interlineOnOff="0" interlineColor="0" isDbSheet="0" isDashBoardSheet="0" isDbDashBoardSheet="0" isFlexPaperSheet="0">
      <cellprotection/>
      <appEtDbRelations/>
    </woSheetProps>
    <woSheetProps sheetStid="74" interlineOnOff="0" interlineColor="0" isDbSheet="0" isDashBoardSheet="0" isDbDashBoardSheet="0" isFlexPaperSheet="0">
      <cellprotection/>
      <appEtDbRelations/>
    </woSheetProps>
    <woSheetProps sheetStid="76" interlineOnOff="0" interlineColor="0" isDbSheet="0" isDashBoardSheet="0" isDbDashBoardSheet="0" isFlexPaperSheet="0">
      <cellprotection/>
      <appEtDbRelations/>
    </woSheetProps>
    <woSheetProps sheetStid="77" interlineOnOff="0" interlineColor="0" isDbSheet="0" isDashBoardSheet="0" isDbDashBoardSheet="0" isFlexPaperSheet="0">
      <cellprotection/>
      <appEtDbRelations/>
    </woSheetProps>
    <woSheetProps sheetStid="78" interlineOnOff="0" interlineColor="0" isDbSheet="0" isDashBoardSheet="0" isDbDashBoardSheet="0" isFlexPaperSheet="0">
      <cellprotection/>
      <appEtDbRelations/>
    </woSheetProps>
    <woSheetProps sheetStid="79" interlineOnOff="0" interlineColor="0" isDbSheet="0" isDashBoardSheet="0" isDbDashBoardSheet="0" isFlexPaperSheet="0">
      <cellprotection/>
      <appEtDbRelations/>
    </woSheetProps>
    <woSheetProps sheetStid="80" interlineOnOff="0" interlineColor="0" isDbSheet="0" isDashBoardSheet="0" isDbDashBoardSheet="0" isFlexPaperSheet="0">
      <cellprotection/>
      <appEtDbRelations/>
    </woSheetProps>
    <woSheetProps sheetStid="81" interlineOnOff="0" interlineColor="0" isDbSheet="0" isDashBoardSheet="0" isDbDashBoardSheet="0" isFlexPaperSheet="0">
      <cellprotection/>
      <appEtDbRelations/>
    </woSheetProps>
    <woSheetProps sheetStid="82" interlineOnOff="0" interlineColor="0" isDbSheet="0" isDashBoardSheet="0" isDbDashBoardSheet="0" isFlexPaperSheet="0">
      <cellprotection/>
      <appEtDbRelations/>
    </woSheetProps>
    <woSheetProps sheetStid="83" interlineOnOff="0" interlineColor="0" isDbSheet="0" isDashBoardSheet="0" isDbDashBoardSheet="0" isFlexPaperSheet="0">
      <cellprotection/>
      <appEtDbRelations/>
    </woSheetProps>
    <woSheetProps sheetStid="84" interlineOnOff="0" interlineColor="0" isDbSheet="0" isDashBoardSheet="0" isDbDashBoardSheet="0" isFlexPaperSheet="0">
      <cellprotection/>
      <appEtDbRelations/>
    </woSheetProps>
    <woSheetProps sheetStid="87" interlineOnOff="0" interlineColor="0" isDbSheet="0" isDashBoardSheet="0" isDbDashBoardSheet="0" isFlexPaperSheet="0">
      <cellprotection/>
      <appEtDbRelations/>
    </woSheetProps>
    <woSheetProps sheetStid="85" interlineOnOff="0" interlineColor="0" isDbSheet="0" isDashBoardSheet="0" isDbDashBoardSheet="0" isFlexPaperSheet="0">
      <cellprotection/>
      <appEtDbRelations/>
    </woSheetProps>
  </woSheetsProps>
  <woBookProps>
    <bookSettings fileId="417525270799" isFilterShared="1" coreConquerUserId="" isAutoUpdatePaused="0" filterType="conn" isMergeTasksAutoUpdate="0" isInserPicAsAttachment="0"/>
  </woBookProps>
</woProps>
</file>

<file path=customXml/item3.xml><?xml version="1.0" encoding="utf-8"?>
<pixelators xmlns="https://web.wps.cn/et/2018/main" xmlns:s="http://schemas.openxmlformats.org/spreadsheetml/2006/main">
  <pixelatorList sheetStid="45"/>
  <pixelatorList sheetStid="7"/>
  <pixelatorList sheetStid="71"/>
  <pixelatorList sheetStid="75"/>
  <pixelatorList sheetStid="70"/>
  <pixelatorList sheetStid="69"/>
  <pixelatorList sheetStid="73"/>
  <pixelatorList sheetStid="74"/>
  <pixelatorList sheetStid="76"/>
  <pixelatorList sheetStid="77"/>
  <pixelatorList sheetStid="78"/>
  <pixelatorList sheetStid="79"/>
  <pixelatorList sheetStid="80"/>
  <pixelatorList sheetStid="81"/>
  <pixelatorList sheetStid="82"/>
  <pixelatorList sheetStid="83"/>
  <pixelatorList sheetStid="84"/>
  <pixelatorList sheetStid="87"/>
  <pixelatorList sheetStid="85"/>
  <pixelatorList sheetStid="88"/>
</pixelator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WWO_wpscloud_20250606004335-c1ee60194f</Application>
  <HeadingPairs>
    <vt:vector size="2" baseType="variant">
      <vt:variant>
        <vt:lpstr>工作表</vt:lpstr>
      </vt:variant>
      <vt:variant>
        <vt:i4>19</vt:i4>
      </vt:variant>
    </vt:vector>
  </HeadingPairs>
  <TitlesOfParts>
    <vt:vector size="19" baseType="lpstr">
      <vt:lpstr>1-法律依据</vt:lpstr>
      <vt:lpstr>2-统计人员交接记录</vt:lpstr>
      <vt:lpstr>E204-1表</vt:lpstr>
      <vt:lpstr>计算台账</vt:lpstr>
      <vt:lpstr>过录台账</vt:lpstr>
      <vt:lpstr>1月</vt:lpstr>
      <vt:lpstr>2月</vt:lpstr>
      <vt:lpstr>3月</vt:lpstr>
      <vt:lpstr>4月</vt:lpstr>
      <vt:lpstr>5月</vt:lpstr>
      <vt:lpstr>6月</vt:lpstr>
      <vt:lpstr>7月</vt:lpstr>
      <vt:lpstr>8月</vt:lpstr>
      <vt:lpstr>9月</vt:lpstr>
      <vt:lpstr>10月</vt:lpstr>
      <vt:lpstr>11月</vt:lpstr>
      <vt:lpstr>12月</vt:lpstr>
      <vt:lpstr>商品标准转化表</vt:lpstr>
      <vt:lpstr>商品分类目录查找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JPB024</cp:lastModifiedBy>
  <dcterms:created xsi:type="dcterms:W3CDTF">1997-01-01T09:32:00Z</dcterms:created>
  <cp:lastPrinted>2016-01-21T13:51:00Z</cp:lastPrinted>
  <dcterms:modified xsi:type="dcterms:W3CDTF">2025-06-09T17:27:00Z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63ADC7F283AC40E498DC74B5E10E31CE_13</vt:lpwstr>
  </property>
  <property fmtid="{D5CDD505-2E9C-101B-9397-08002B2CF9AE}" pid="3" name="KSOProductBuildVer">
    <vt:lpwstr>2052-12.9.0.21582</vt:lpwstr>
  </property>
  <property fmtid="{D5CDD505-2E9C-101B-9397-08002B2CF9AE}" pid="4" name="KSOReadingLayout">
    <vt:bool>false</vt:bool>
  </property>
</Properties>
</file>