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2"/>
  </bookViews>
  <sheets>
    <sheet name="1-法律依据" sheetId="2" r:id="rId1"/>
    <sheet name="2-统计人员交接记录" sheetId="3" r:id="rId2"/>
    <sheet name="S204-1表" sheetId="1" r:id="rId3"/>
    <sheet name="计算台账" sheetId="19" state="hidden" r:id="rId4"/>
    <sheet name="过录台账" sheetId="6" r:id="rId5"/>
    <sheet name="1月" sheetId="4" r:id="rId6"/>
    <sheet name="2月" sheetId="5" r:id="rId7"/>
    <sheet name="3月" sheetId="8" r:id="rId8"/>
    <sheet name="4月" sheetId="9" r:id="rId9"/>
    <sheet name="5月" sheetId="10" r:id="rId10"/>
    <sheet name="6月" sheetId="11" r:id="rId11"/>
    <sheet name="7月" sheetId="12" r:id="rId12"/>
    <sheet name="8月" sheetId="13" r:id="rId13"/>
    <sheet name="9月" sheetId="14" r:id="rId14"/>
    <sheet name="10月" sheetId="15" r:id="rId15"/>
    <sheet name="11月" sheetId="16" r:id="rId16"/>
    <sheet name="12月"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<sst xmlns="http://schemas.openxmlformats.org/spreadsheetml/2006/main" count="684" uniqueCount="131">
  <si>
    <t>法 律 依 据</t>
  </si>
  <si>
    <t xml:space="preserve"> 《中华人民共和国统计法》第二十四条</t>
  </si>
  <si>
    <r>
      <rPr>
        <sz val="12"/>
        <rFont val="宋体"/>
        <charset val="134"/>
      </rPr>
      <t xml:space="preserve">    国家机关、企业事业单位和其他组织等统计调查对象，</t>
    </r>
    <r>
      <rPr>
        <sz val="12"/>
        <color rgb="FFFF0000"/>
        <rFont val="宋体"/>
        <charset val="134"/>
      </rPr>
      <t>应当按照国家有关规定设置原始记录、统计台账</t>
    </r>
    <r>
      <rPr>
        <sz val="12"/>
        <rFont val="宋体"/>
        <charset val="134"/>
      </rPr>
      <t>，推动统计台账电子化、数字化、标准化，建立健全统计资料的审核、签署、报送、归档等管理制度。
    统计资料的审核、签署人员应当对其审核、签署的统计资料的真实性、准确性和完整性负责。</t>
    </r>
  </si>
  <si>
    <t xml:space="preserve"> 《中华人民共和国统计法》第四十五条</t>
  </si>
  <si>
    <r>
      <rPr>
        <sz val="12"/>
        <rFont val="宋体"/>
        <charset val="134"/>
      </rPr>
      <t xml:space="preserve">    作为统计调查对象的国家机关、企业事业单位或者其他组织迟报统计资料，</t>
    </r>
    <r>
      <rPr>
        <sz val="12"/>
        <color rgb="FFFF0000"/>
        <rFont val="宋体"/>
        <charset val="134"/>
      </rPr>
      <t>或者未按照国家有关规定设置原始记录、统计台账的，由县级以上人民政府统计机构责令改正，给予警告，可以予以通报</t>
    </r>
    <r>
      <rPr>
        <sz val="12"/>
        <rFont val="宋体"/>
        <charset val="134"/>
      </rPr>
      <t>；其负有责任的领导人员和直接责任人员属于公职人员的，由任免机关、单位或者监察机关依法给予处分。
    企业事业单位或者其他组织有前款所列行为之一的，可以并处五万元以下的罚款。</t>
    </r>
  </si>
  <si>
    <t>填报人交接和检查记录台账</t>
  </si>
  <si>
    <t>区级统计管理部门：越秀区统计局</t>
  </si>
  <si>
    <t>单位名称：XXXXX有限公司</t>
  </si>
  <si>
    <t>统计人员姓名</t>
  </si>
  <si>
    <t>接管日期</t>
  </si>
  <si>
    <t>交出日期</t>
  </si>
  <si>
    <t>统计负责人</t>
  </si>
  <si>
    <t>统计检查日期</t>
  </si>
  <si>
    <t>检查单位名称</t>
  </si>
  <si>
    <t>检查内容</t>
  </si>
  <si>
    <t>检查结果</t>
  </si>
  <si>
    <t>国家统计局</t>
  </si>
  <si>
    <t>广东省统计局</t>
  </si>
  <si>
    <t>广州市统计局</t>
  </si>
  <si>
    <t>越秀区统计局</t>
  </si>
  <si>
    <t xml:space="preserve">住宿和餐饮业经营情况			</t>
  </si>
  <si>
    <t>表　　号：</t>
  </si>
  <si>
    <t>S 2 0 4 - 1 表</t>
  </si>
  <si>
    <t>制定机关：</t>
  </si>
  <si>
    <t>国　家　统　计　局</t>
  </si>
  <si>
    <t>统一社会信用代码</t>
  </si>
  <si>
    <t>文　　号：</t>
  </si>
  <si>
    <t>国统字〔2024〕77号</t>
  </si>
  <si>
    <t>单位详细名称：</t>
  </si>
  <si>
    <t>2025</t>
  </si>
  <si>
    <t>年</t>
  </si>
  <si>
    <t>月</t>
  </si>
  <si>
    <t>有效期至：</t>
  </si>
  <si>
    <t>2026年1月</t>
  </si>
  <si>
    <t>指标名称</t>
  </si>
  <si>
    <t/>
  </si>
  <si>
    <t>计量单位</t>
  </si>
  <si>
    <t>代码</t>
  </si>
  <si>
    <t>本年</t>
  </si>
  <si>
    <t>上年</t>
  </si>
  <si>
    <t>本月</t>
  </si>
  <si>
    <t>1—本月</t>
  </si>
  <si>
    <t xml:space="preserve">本月 </t>
  </si>
  <si>
    <t xml:space="preserve">1—本月 </t>
  </si>
  <si>
    <t>甲</t>
  </si>
  <si>
    <t>乙</t>
  </si>
  <si>
    <t>丙</t>
  </si>
  <si>
    <t>1</t>
  </si>
  <si>
    <t>2</t>
  </si>
  <si>
    <t>3</t>
  </si>
  <si>
    <t>4</t>
  </si>
  <si>
    <t xml:space="preserve">   营业额</t>
  </si>
  <si>
    <t>千元</t>
  </si>
  <si>
    <t>01</t>
  </si>
  <si>
    <t xml:space="preserve">     客房收入</t>
  </si>
  <si>
    <t>02</t>
  </si>
  <si>
    <t xml:space="preserve">       其中：通过公共网络实现的客房收入</t>
  </si>
  <si>
    <t>03</t>
  </si>
  <si>
    <t xml:space="preserve">     餐费收入</t>
  </si>
  <si>
    <t>04</t>
  </si>
  <si>
    <t xml:space="preserve">       其中：通过公共网络实现的餐费收入</t>
  </si>
  <si>
    <t>05</t>
  </si>
  <si>
    <t xml:space="preserve">     商品销售额</t>
  </si>
  <si>
    <t>06</t>
  </si>
  <si>
    <t xml:space="preserve">     其他收入</t>
  </si>
  <si>
    <t>07</t>
  </si>
  <si>
    <r>
      <rPr>
        <sz val="11"/>
        <color rgb="FF000000"/>
        <rFont val="Calibri"/>
        <charset val="134"/>
      </rPr>
      <t xml:space="preserve">       </t>
    </r>
    <r>
      <rPr>
        <sz val="11"/>
        <color rgb="FF000000"/>
        <rFont val="宋体"/>
        <charset val="134"/>
      </rPr>
      <t>其中：外卖送餐服务收入</t>
    </r>
  </si>
  <si>
    <t>08</t>
  </si>
  <si>
    <t>单位负责人：</t>
  </si>
  <si>
    <t>统计负责人：</t>
  </si>
  <si>
    <t>填表人：</t>
  </si>
  <si>
    <t>联系电话：</t>
  </si>
  <si>
    <t>报出日期：</t>
  </si>
  <si>
    <t>说明：1.统计范围：辖区内限额以上住宿和餐饮业法人单位。</t>
  </si>
  <si>
    <t>　　　2.报送日期及方式：调查单位2、5、6、7、8、10、11月月后7日，3月月后8日，4、12月月后9日12时，9月月后11日18时前独立自行网上填报，1月</t>
  </si>
  <si>
    <t>　　　　　　　　　　　　免报；省级统计机构6、8、10、11月月后10日，2、3、5、7月月后11日，4月月后12日，12月月后13日，9月月后14日12时前</t>
  </si>
  <si>
    <t>　　　　　　　　　　　　完成数据审核、验收、上报，1月免报。</t>
  </si>
  <si>
    <t>　　　3.本表“上年”数据统一由国家统计局在数据处理软件中复制，调查单位和各级统计机构原则上不得修改；本年新增的调查单位自行填报“上年”</t>
  </si>
  <si>
    <t>　　　　数据；涉及拆分、兼并、重组等情况，经国家统计局批准后，调查单位可调整上年数据；本年新增指标的上年数据由调查单位自行填报。</t>
  </si>
  <si>
    <t>　　　4.法人单位填报的数据中应包括本法人单位所属的全部住宿和餐饮业产业活动单位的数据。若所属产业活动单位已作为视同法人单位统计，则</t>
  </si>
  <si>
    <t>　　　　该法人单位填报的数据不应再包括该产业活动单位数据。</t>
  </si>
  <si>
    <t>　　　5.审核关系：</t>
  </si>
  <si>
    <t>　　　　本表填报的数据必须大于或等于零。</t>
  </si>
  <si>
    <t>　　　　行关系：(1)01=02+04+06+07　 (2)02≥03　　(3)04≥05　　 (4)07≥08</t>
  </si>
  <si>
    <t xml:space="preserve">       列关系：（1）1≤2           （2）3≤4</t>
  </si>
  <si>
    <t>月份</t>
  </si>
  <si>
    <t>当月数（千元）</t>
  </si>
  <si>
    <t>累计数（千元）</t>
  </si>
  <si>
    <t>营业额</t>
  </si>
  <si>
    <t>客房收入</t>
  </si>
  <si>
    <t>其中：通过公共网络实现的客房收入</t>
  </si>
  <si>
    <t>餐费收入</t>
  </si>
  <si>
    <t>其中：通过公共网络实现的餐费收入</t>
  </si>
  <si>
    <t>商品销售额</t>
  </si>
  <si>
    <t>其他收入</t>
  </si>
  <si>
    <t>其中：外卖送餐服务收入</t>
  </si>
  <si>
    <t>住宿餐饮企业统计台账</t>
  </si>
  <si>
    <t>报告期：</t>
  </si>
  <si>
    <t>指标名称（单位：元）</t>
  </si>
  <si>
    <r>
      <rPr>
        <sz val="9"/>
        <color indexed="8"/>
        <rFont val="Times New Roman"/>
        <charset val="134"/>
      </rPr>
      <t>1</t>
    </r>
    <r>
      <rPr>
        <sz val="9"/>
        <color indexed="8"/>
        <rFont val="宋体"/>
        <charset val="134"/>
      </rPr>
      <t>月</t>
    </r>
  </si>
  <si>
    <r>
      <rPr>
        <sz val="9"/>
        <color rgb="FF000000"/>
        <rFont val="Times New Roman"/>
        <charset val="134"/>
      </rPr>
      <t>2</t>
    </r>
    <r>
      <rPr>
        <sz val="9"/>
        <color rgb="FF000000"/>
        <rFont val="宋体"/>
        <charset val="134"/>
      </rPr>
      <t>月</t>
    </r>
  </si>
  <si>
    <t>3月</t>
  </si>
  <si>
    <t>4月</t>
  </si>
  <si>
    <t>5月</t>
  </si>
  <si>
    <t>6月</t>
  </si>
  <si>
    <t>7月</t>
  </si>
  <si>
    <t>8月</t>
  </si>
  <si>
    <t>9月</t>
  </si>
  <si>
    <t>10月</t>
  </si>
  <si>
    <t>11月</t>
  </si>
  <si>
    <t>12月</t>
  </si>
  <si>
    <t>当月数</t>
  </si>
  <si>
    <t>累计数</t>
  </si>
  <si>
    <r>
      <rPr>
        <sz val="9"/>
        <rFont val="宋体"/>
        <charset val="134"/>
      </rPr>
      <t>累计数</t>
    </r>
    <r>
      <rPr>
        <sz val="9"/>
        <rFont val="Times New Roman"/>
        <charset val="134"/>
      </rPr>
      <t xml:space="preserve">
(</t>
    </r>
    <r>
      <rPr>
        <sz val="9"/>
        <rFont val="宋体"/>
        <charset val="134"/>
      </rPr>
      <t>如有调整)</t>
    </r>
  </si>
  <si>
    <t>备注</t>
  </si>
  <si>
    <r>
      <rPr>
        <b/>
        <sz val="9"/>
        <color theme="1"/>
        <rFont val="Times New Roman"/>
        <charset val="134"/>
      </rPr>
      <t xml:space="preserve">   </t>
    </r>
    <r>
      <rPr>
        <b/>
        <sz val="9"/>
        <color theme="1"/>
        <rFont val="宋体"/>
        <charset val="134"/>
      </rPr>
      <t>营业额</t>
    </r>
  </si>
  <si>
    <t xml:space="preserve">    客房收入</t>
  </si>
  <si>
    <r>
      <rPr>
        <sz val="9"/>
        <color theme="1"/>
        <rFont val="Times New Roman"/>
        <charset val="134"/>
      </rPr>
      <t xml:space="preserve">                 </t>
    </r>
    <r>
      <rPr>
        <sz val="9"/>
        <color theme="1"/>
        <rFont val="宋体"/>
        <charset val="134"/>
      </rPr>
      <t>其中：通过公共网络实现的客房收入</t>
    </r>
  </si>
  <si>
    <t xml:space="preserve">    餐费收入</t>
  </si>
  <si>
    <r>
      <rPr>
        <sz val="9"/>
        <color theme="1"/>
        <rFont val="Times New Roman"/>
        <charset val="134"/>
      </rPr>
      <t xml:space="preserve">                 </t>
    </r>
    <r>
      <rPr>
        <sz val="9"/>
        <color theme="1"/>
        <rFont val="宋体"/>
        <charset val="134"/>
      </rPr>
      <t>其中：通过公共网络实现的餐费收入</t>
    </r>
  </si>
  <si>
    <t xml:space="preserve">    商品销售额</t>
  </si>
  <si>
    <t xml:space="preserve">    其他收入</t>
  </si>
  <si>
    <r>
      <rPr>
        <sz val="9"/>
        <color theme="1"/>
        <rFont val="Times New Roman"/>
        <charset val="134"/>
      </rPr>
      <t xml:space="preserve">                 </t>
    </r>
    <r>
      <rPr>
        <sz val="9"/>
        <color theme="1"/>
        <rFont val="宋体"/>
        <charset val="134"/>
      </rPr>
      <t>其中：外卖送餐服务收入</t>
    </r>
  </si>
  <si>
    <t>商品销售收入</t>
  </si>
  <si>
    <t>日期</t>
  </si>
  <si>
    <t>项目</t>
  </si>
  <si>
    <t>含税收入
(元)</t>
  </si>
  <si>
    <t>不含税收入
(元)</t>
  </si>
  <si>
    <t>税率
（%）</t>
  </si>
  <si>
    <t>销售渠道</t>
  </si>
  <si>
    <t>是否外卖送餐服务收入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</si>
</sst>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 numFmtId="178" formatCode="0_ "/>
    <numFmt numFmtId="179" formatCode="#,##0_ "/>
  </numFmts>
  <fonts count="53">
    <font>
      <sz val="11"/>
      <color theme="1"/>
      <name val="宋体"/>
      <charset val="134"/>
      <scheme val="minor"/>
    </font>
    <font>
      <sz val="12"/>
      <name val="宋体"/>
      <charset val="134"/>
    </font>
    <font>
      <sz val="11"/>
      <name val="宋体"/>
      <charset val="134"/>
      <scheme val="minor"/>
    </font>
    <font>
      <sz val="12"/>
      <color rgb="FFFF0000"/>
      <name val="宋体"/>
      <charset val="134"/>
    </font>
    <font>
      <sz val="12"/>
      <name val="Times New Roman"/>
      <charset val="134"/>
    </font>
    <font>
      <sz val="14"/>
      <color rgb="FF000000"/>
      <name val="方正小标宋简体"/>
      <charset val="134"/>
    </font>
    <font>
      <sz val="14"/>
      <color rgb="FF000000"/>
      <name val="Times New Roman"/>
      <charset val="134"/>
    </font>
    <font>
      <sz val="10"/>
      <color rgb="FF000000"/>
      <name val="方正小标宋简体"/>
      <charset val="134"/>
    </font>
    <font>
      <b/>
      <sz val="10"/>
      <color rgb="FF000000"/>
      <name val="Times New Roman"/>
      <charset val="134"/>
    </font>
    <font>
      <b/>
      <sz val="9"/>
      <color rgb="FF000000"/>
      <name val="宋体"/>
      <charset val="134"/>
    </font>
    <font>
      <sz val="9"/>
      <color indexed="8"/>
      <name val="Times New Roman"/>
      <charset val="134"/>
    </font>
    <font>
      <sz val="9"/>
      <color indexed="8"/>
      <name val="宋体"/>
      <charset val="134"/>
    </font>
    <font>
      <sz val="9"/>
      <name val="宋体"/>
      <charset val="134"/>
    </font>
    <font>
      <b/>
      <sz val="9"/>
      <color theme="1"/>
      <name val="Times New Roman"/>
      <charset val="134"/>
    </font>
    <font>
      <b/>
      <sz val="9"/>
      <color rgb="FF000000"/>
      <name val="Times New Roman"/>
      <charset val="134"/>
    </font>
    <font>
      <sz val="9"/>
      <color theme="1"/>
      <name val="宋体"/>
      <charset val="134"/>
    </font>
    <font>
      <sz val="9"/>
      <color rgb="FF000000"/>
      <name val="Times New Roman"/>
      <charset val="134"/>
    </font>
    <font>
      <sz val="9"/>
      <color theme="1"/>
      <name val="Times New Roman"/>
      <charset val="134"/>
    </font>
    <font>
      <sz val="9"/>
      <color rgb="FF000000"/>
      <name val="宋体"/>
      <charset val="134"/>
    </font>
    <font>
      <sz val="12"/>
      <color theme="1"/>
      <name val="宋体"/>
      <charset val="134"/>
      <scheme val="minor"/>
    </font>
    <font>
      <b/>
      <sz val="12"/>
      <color theme="1"/>
      <name val="宋体"/>
      <charset val="134"/>
    </font>
    <font>
      <sz val="12"/>
      <color theme="1"/>
      <name val="宋体"/>
      <charset val="134"/>
    </font>
    <font>
      <sz val="11"/>
      <color indexed="8"/>
      <name val="宋体"/>
      <charset val="134"/>
      <scheme val="minor"/>
    </font>
    <font>
      <sz val="18"/>
      <color indexed="8"/>
      <name val="Calibri"/>
      <charset val="134"/>
    </font>
    <font>
      <sz val="11"/>
      <color indexed="8"/>
      <name val="Calibri"/>
      <charset val="134"/>
    </font>
    <font>
      <sz val="11"/>
      <color rgb="FF000000"/>
      <name val="Calibri"/>
      <charset val="134"/>
    </font>
    <font>
      <sz val="22"/>
      <name val="方正小标宋简体"/>
      <charset val="134"/>
    </font>
    <font>
      <sz val="11"/>
      <name val="黑体"/>
      <charset val="134"/>
    </font>
    <font>
      <sz val="10.5"/>
      <name val="宋体"/>
      <charset val="134"/>
    </font>
    <font>
      <sz val="16"/>
      <name val="华文中宋"/>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b/>
      <sz val="9"/>
      <color theme="1"/>
      <name val="宋体"/>
      <charset val="134"/>
    </font>
    <font>
      <sz val="11"/>
      <color rgb="FF000000"/>
      <name val="宋体"/>
      <charset val="134"/>
    </font>
  </fonts>
  <fills count="39">
    <fill>
      <patternFill patternType="none"/>
    </fill>
    <fill>
      <patternFill patternType="gray125"/>
    </fill>
    <fill>
      <patternFill patternType="solid">
        <fgColor rgb="FFEAEAEA"/>
        <bgColor indexed="64"/>
      </patternFill>
    </fill>
    <fill>
      <patternFill patternType="solid">
        <fgColor rgb="FFBFBFBF"/>
        <bgColor indexed="64"/>
      </patternFill>
    </fill>
    <fill>
      <patternFill patternType="solid">
        <fgColor rgb="FFD8D8D8"/>
        <bgColor indexed="64"/>
      </patternFill>
    </fill>
    <fill>
      <patternFill patternType="solid">
        <fgColor rgb="FFE7E5E6"/>
        <bgColor indexed="64"/>
      </patternFill>
    </fill>
    <fill>
      <patternFill patternType="solid">
        <fgColor rgb="FFFFFF0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8">
    <border>
      <left/>
      <right/>
      <top/>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right/>
      <top style="thick">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right/>
      <top style="thick">
        <color auto="1"/>
      </top>
      <bottom style="thin">
        <color auto="1"/>
      </bottom>
      <diagonal/>
    </border>
    <border>
      <left style="thin">
        <color auto="1"/>
      </left>
      <right/>
      <top style="thick">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right/>
      <top style="thin">
        <color auto="1"/>
      </top>
      <bottom style="thick">
        <color auto="1"/>
      </bottom>
      <diagonal/>
    </border>
    <border>
      <left style="thin">
        <color auto="1"/>
      </left>
      <right/>
      <top style="thin">
        <color auto="1"/>
      </top>
      <bottom style="thick">
        <color auto="1"/>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8" borderId="3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31" applyNumberFormat="0" applyFill="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8" fillId="0" borderId="0" applyNumberFormat="0" applyFill="0" applyBorder="0" applyAlignment="0" applyProtection="0">
      <alignment vertical="center"/>
    </xf>
    <xf numFmtId="0" fontId="39" fillId="9" borderId="33" applyNumberFormat="0" applyAlignment="0" applyProtection="0">
      <alignment vertical="center"/>
    </xf>
    <xf numFmtId="0" fontId="40" fillId="10" borderId="34" applyNumberFormat="0" applyAlignment="0" applyProtection="0">
      <alignment vertical="center"/>
    </xf>
    <xf numFmtId="0" fontId="41" fillId="10" borderId="33" applyNumberFormat="0" applyAlignment="0" applyProtection="0">
      <alignment vertical="center"/>
    </xf>
    <xf numFmtId="0" fontId="42" fillId="11" borderId="35" applyNumberFormat="0" applyAlignment="0" applyProtection="0">
      <alignment vertical="center"/>
    </xf>
    <xf numFmtId="0" fontId="43" fillId="0" borderId="36" applyNumberFormat="0" applyFill="0" applyAlignment="0" applyProtection="0">
      <alignment vertical="center"/>
    </xf>
    <xf numFmtId="0" fontId="44" fillId="0" borderId="37" applyNumberFormat="0" applyFill="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48" fillId="35" borderId="0" applyNumberFormat="0" applyBorder="0" applyAlignment="0" applyProtection="0">
      <alignment vertical="center"/>
    </xf>
    <xf numFmtId="0" fontId="49" fillId="36" borderId="0" applyNumberFormat="0" applyBorder="0" applyAlignment="0" applyProtection="0">
      <alignment vertical="center"/>
    </xf>
    <xf numFmtId="0" fontId="49" fillId="37" borderId="0" applyNumberFormat="0" applyBorder="0" applyAlignment="0" applyProtection="0">
      <alignment vertical="center"/>
    </xf>
    <xf numFmtId="0" fontId="48" fillId="38" borderId="0" applyNumberFormat="0" applyBorder="0" applyAlignment="0" applyProtection="0">
      <alignment vertical="center"/>
    </xf>
    <xf numFmtId="0" fontId="1" fillId="0" borderId="0">
      <alignment vertical="center"/>
    </xf>
  </cellStyleXfs>
  <cellXfs count="92">
    <xf numFmtId="0" fontId="0" fillId="0" borderId="0" xfId="0">
      <alignment vertical="center"/>
    </xf>
    <xf numFmtId="0" fontId="1" fillId="0" borderId="0" xfId="0" applyFont="1" applyFill="1" applyAlignment="1"/>
    <xf numFmtId="0" fontId="1" fillId="0" borderId="0" xfId="0" applyFont="1" applyFill="1" applyAlignment="1" applyProtection="1">
      <alignment horizontal="center" vertical="center"/>
      <protection locked="0"/>
    </xf>
    <xf numFmtId="0" fontId="1" fillId="0" borderId="0" xfId="0" applyFont="1" applyFill="1" applyAlignment="1" applyProtection="1">
      <alignment vertical="center"/>
      <protection locked="0"/>
    </xf>
    <xf numFmtId="176" fontId="1" fillId="0" borderId="1" xfId="0" applyNumberFormat="1" applyFont="1" applyFill="1" applyBorder="1" applyAlignment="1" applyProtection="1">
      <alignment horizontal="center" vertical="center"/>
      <protection locked="0"/>
    </xf>
    <xf numFmtId="177" fontId="1" fillId="0" borderId="0" xfId="0" applyNumberFormat="1" applyFont="1" applyFill="1" applyAlignment="1" applyProtection="1">
      <alignment vertical="center"/>
    </xf>
    <xf numFmtId="178" fontId="1" fillId="0" borderId="0" xfId="0" applyNumberFormat="1" applyFont="1" applyFill="1" applyAlignment="1" applyProtection="1">
      <alignment vertical="center"/>
      <protection locked="0"/>
    </xf>
    <xf numFmtId="0" fontId="1" fillId="0" borderId="1" xfId="0" applyFont="1" applyFill="1" applyBorder="1" applyAlignment="1" applyProtection="1">
      <alignment vertical="center"/>
      <protection locked="0"/>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1" fillId="0" borderId="5" xfId="0" applyNumberFormat="1" applyFont="1" applyFill="1" applyBorder="1" applyAlignment="1" applyProtection="1">
      <alignment horizontal="center" vertical="center"/>
    </xf>
    <xf numFmtId="176" fontId="1" fillId="0" borderId="6" xfId="0" applyNumberFormat="1"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4" fillId="0" borderId="0" xfId="0" applyFont="1" applyFill="1" applyAlignment="1">
      <alignment vertical="center"/>
    </xf>
    <xf numFmtId="0" fontId="4" fillId="0" borderId="0" xfId="0" applyFont="1" applyAlignment="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3" fillId="2" borderId="2" xfId="0" applyFont="1" applyFill="1" applyBorder="1" applyAlignment="1">
      <alignment vertical="center" wrapText="1"/>
    </xf>
    <xf numFmtId="179" fontId="14" fillId="2" borderId="2" xfId="49" applyNumberFormat="1" applyFont="1" applyFill="1" applyBorder="1" applyAlignment="1">
      <alignment horizontal="right" vertical="center"/>
    </xf>
    <xf numFmtId="179" fontId="9" fillId="0" borderId="3" xfId="49" applyNumberFormat="1" applyFont="1" applyFill="1" applyBorder="1" applyAlignment="1">
      <alignment horizontal="right" vertical="center"/>
    </xf>
    <xf numFmtId="0" fontId="15" fillId="2" borderId="2" xfId="0" applyFont="1" applyFill="1" applyBorder="1" applyAlignment="1">
      <alignment vertical="center" wrapText="1"/>
    </xf>
    <xf numFmtId="179" fontId="16" fillId="2" borderId="2" xfId="49" applyNumberFormat="1" applyFont="1" applyFill="1" applyBorder="1" applyAlignment="1">
      <alignment horizontal="right" vertical="center"/>
    </xf>
    <xf numFmtId="179" fontId="16" fillId="0" borderId="3" xfId="49" applyNumberFormat="1" applyFont="1" applyFill="1" applyBorder="1" applyAlignment="1">
      <alignment horizontal="right" vertical="center"/>
    </xf>
    <xf numFmtId="0" fontId="17" fillId="2" borderId="2" xfId="0" applyFont="1" applyFill="1" applyBorder="1" applyAlignment="1">
      <alignment vertical="center" wrapText="1"/>
    </xf>
    <xf numFmtId="179" fontId="18" fillId="0" borderId="3" xfId="49" applyNumberFormat="1" applyFont="1" applyFill="1" applyBorder="1" applyAlignment="1">
      <alignment horizontal="right" vertical="center"/>
    </xf>
    <xf numFmtId="179" fontId="14" fillId="0" borderId="3" xfId="49" applyNumberFormat="1" applyFont="1" applyFill="1" applyBorder="1" applyAlignment="1">
      <alignment horizontal="right" vertical="center"/>
    </xf>
    <xf numFmtId="0" fontId="16" fillId="2"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9" fillId="0" borderId="0" xfId="0" applyFont="1" applyAlignment="1">
      <alignment horizontal="center" vertical="center" wrapText="1"/>
    </xf>
    <xf numFmtId="0" fontId="19" fillId="0" borderId="0" xfId="0" applyFont="1">
      <alignment vertical="center"/>
    </xf>
    <xf numFmtId="0" fontId="19" fillId="0" borderId="2" xfId="0" applyFont="1" applyBorder="1" applyAlignment="1">
      <alignment horizontal="center" vertical="center"/>
    </xf>
    <xf numFmtId="0" fontId="20" fillId="0" borderId="2" xfId="0" applyFont="1" applyFill="1" applyBorder="1" applyAlignment="1" applyProtection="1">
      <alignment horizontal="center" vertical="center" wrapText="1"/>
    </xf>
    <xf numFmtId="0" fontId="21" fillId="0" borderId="2" xfId="0" applyFont="1" applyFill="1" applyBorder="1" applyAlignment="1" applyProtection="1">
      <alignment horizontal="center" vertical="center" wrapText="1"/>
    </xf>
    <xf numFmtId="0" fontId="1" fillId="0" borderId="2" xfId="0" applyFont="1" applyFill="1" applyBorder="1" applyAlignment="1" applyProtection="1">
      <alignment vertical="center"/>
    </xf>
    <xf numFmtId="0" fontId="22" fillId="0" borderId="0" xfId="0" applyFont="1">
      <alignment vertical="center"/>
    </xf>
    <xf numFmtId="0" fontId="22" fillId="0" borderId="0" xfId="0" applyFont="1" applyBorder="1">
      <alignment vertical="center"/>
    </xf>
    <xf numFmtId="0" fontId="23" fillId="0" borderId="0" xfId="0" applyFont="1" applyAlignment="1">
      <alignment horizontal="center" vertical="center" wrapText="1"/>
    </xf>
    <xf numFmtId="0" fontId="24" fillId="0" borderId="0" xfId="0" applyFont="1" applyAlignment="1">
      <alignment horizontal="left" wrapText="1"/>
    </xf>
    <xf numFmtId="0" fontId="24" fillId="3" borderId="9"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24" fillId="5" borderId="9" xfId="0" applyFont="1" applyFill="1" applyBorder="1" applyAlignment="1">
      <alignment horizontal="left" vertical="center" wrapText="1"/>
    </xf>
    <xf numFmtId="0" fontId="25" fillId="5" borderId="9" xfId="0" applyFont="1" applyFill="1" applyBorder="1" applyAlignment="1">
      <alignment horizontal="left" vertical="center" wrapText="1"/>
    </xf>
    <xf numFmtId="0" fontId="24" fillId="5" borderId="11" xfId="0" applyFont="1" applyFill="1" applyBorder="1" applyAlignment="1">
      <alignment horizontal="center" vertical="center" wrapText="1"/>
    </xf>
    <xf numFmtId="0" fontId="22" fillId="6" borderId="0" xfId="0" applyFont="1" applyFill="1">
      <alignment vertical="center"/>
    </xf>
    <xf numFmtId="0" fontId="24" fillId="3" borderId="10" xfId="0" applyFont="1" applyFill="1" applyBorder="1" applyAlignment="1">
      <alignment horizontal="center" vertical="center" wrapText="1"/>
    </xf>
    <xf numFmtId="178" fontId="24" fillId="0" borderId="12" xfId="0" applyNumberFormat="1" applyFont="1" applyBorder="1" applyAlignment="1">
      <alignment horizontal="right" vertical="center" wrapText="1"/>
    </xf>
    <xf numFmtId="0" fontId="24" fillId="0" borderId="10" xfId="0" applyFont="1" applyBorder="1" applyAlignment="1">
      <alignment horizontal="right" vertical="center" wrapText="1"/>
    </xf>
    <xf numFmtId="0" fontId="24" fillId="0" borderId="0" xfId="0" applyFont="1" applyAlignment="1">
      <alignment horizontal="distributed" vertical="center" wrapText="1"/>
    </xf>
    <xf numFmtId="0" fontId="24" fillId="3" borderId="13" xfId="0" applyFont="1" applyFill="1" applyBorder="1" applyAlignment="1">
      <alignment horizontal="center" vertical="center" wrapText="1"/>
    </xf>
    <xf numFmtId="0" fontId="24" fillId="0" borderId="11" xfId="0" applyFont="1" applyBorder="1" applyAlignment="1">
      <alignment horizontal="right" vertical="center" wrapText="1"/>
    </xf>
    <xf numFmtId="0" fontId="24" fillId="3" borderId="14"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0" borderId="12" xfId="0" applyFont="1" applyBorder="1" applyAlignment="1">
      <alignment horizontal="right" vertical="center" wrapText="1"/>
    </xf>
    <xf numFmtId="0" fontId="24" fillId="0" borderId="0" xfId="0" applyFont="1" applyAlignment="1">
      <alignment horizontal="left" vertical="center" wrapText="1"/>
    </xf>
    <xf numFmtId="0" fontId="26" fillId="0" borderId="0" xfId="0" applyFont="1" applyFill="1" applyAlignment="1">
      <alignment horizontal="center" vertical="center"/>
    </xf>
    <xf numFmtId="0" fontId="27" fillId="0" borderId="0" xfId="0" applyFont="1" applyFill="1" applyAlignment="1">
      <alignment horizontal="left" vertical="center"/>
    </xf>
    <xf numFmtId="0" fontId="28" fillId="0" borderId="15" xfId="0" applyFont="1" applyFill="1" applyBorder="1" applyAlignment="1">
      <alignment horizontal="left" vertical="center" wrapText="1"/>
    </xf>
    <xf numFmtId="0" fontId="28" fillId="0"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4" fillId="0" borderId="20" xfId="0" applyFont="1" applyFill="1" applyBorder="1" applyAlignment="1">
      <alignment horizontal="justify" vertical="top" wrapText="1"/>
    </xf>
    <xf numFmtId="0" fontId="4" fillId="0" borderId="2" xfId="0" applyFont="1" applyFill="1" applyBorder="1" applyAlignment="1">
      <alignment horizontal="justify" vertical="top" wrapText="1"/>
    </xf>
    <xf numFmtId="0" fontId="4" fillId="0" borderId="6" xfId="0" applyFont="1" applyFill="1" applyBorder="1" applyAlignment="1">
      <alignment horizontal="justify" vertical="top" wrapText="1"/>
    </xf>
    <xf numFmtId="0" fontId="4" fillId="0" borderId="3" xfId="0" applyFont="1" applyFill="1" applyBorder="1" applyAlignment="1">
      <alignment horizontal="justify" vertical="top" wrapText="1"/>
    </xf>
    <xf numFmtId="0" fontId="4" fillId="0" borderId="21" xfId="0" applyFont="1" applyFill="1" applyBorder="1" applyAlignment="1">
      <alignment horizontal="justify" vertical="top" wrapText="1"/>
    </xf>
    <xf numFmtId="0" fontId="4" fillId="0" borderId="22" xfId="0" applyFont="1" applyFill="1" applyBorder="1" applyAlignment="1">
      <alignment horizontal="justify" vertical="top" wrapText="1"/>
    </xf>
    <xf numFmtId="0" fontId="4" fillId="0" borderId="23" xfId="0" applyFont="1" applyFill="1" applyBorder="1" applyAlignment="1">
      <alignment horizontal="justify" vertical="top" wrapText="1"/>
    </xf>
    <xf numFmtId="0" fontId="4" fillId="0" borderId="24" xfId="0" applyFont="1" applyFill="1" applyBorder="1" applyAlignment="1">
      <alignment horizontal="justify" vertical="top" wrapText="1"/>
    </xf>
    <xf numFmtId="0" fontId="28" fillId="0" borderId="25" xfId="0" applyFont="1" applyFill="1" applyBorder="1" applyAlignment="1">
      <alignment horizontal="center" vertical="center" wrapText="1"/>
    </xf>
    <xf numFmtId="0" fontId="4" fillId="0" borderId="26" xfId="0" applyFont="1" applyFill="1" applyBorder="1" applyAlignment="1">
      <alignment horizontal="justify" vertical="top" wrapText="1"/>
    </xf>
    <xf numFmtId="0" fontId="1" fillId="0" borderId="20" xfId="0" applyFont="1" applyFill="1" applyBorder="1" applyAlignment="1">
      <alignment horizontal="justify" vertical="top" wrapText="1"/>
    </xf>
    <xf numFmtId="0" fontId="4" fillId="0" borderId="27" xfId="0" applyFont="1" applyFill="1" applyBorder="1" applyAlignment="1">
      <alignment horizontal="justify" vertical="top" wrapText="1"/>
    </xf>
    <xf numFmtId="0" fontId="29" fillId="7" borderId="28" xfId="0" applyFont="1" applyFill="1" applyBorder="1" applyAlignment="1">
      <alignment horizontal="center" vertical="center"/>
    </xf>
    <xf numFmtId="0" fontId="29" fillId="7" borderId="29" xfId="0" applyFont="1" applyFill="1" applyBorder="1" applyAlignment="1">
      <alignment horizontal="center" vertical="center"/>
    </xf>
    <xf numFmtId="0" fontId="30" fillId="0" borderId="28" xfId="0" applyFont="1" applyFill="1" applyBorder="1" applyAlignment="1">
      <alignment horizontal="center" vertical="center" wrapText="1"/>
    </xf>
    <xf numFmtId="0" fontId="1" fillId="0" borderId="29" xfId="0" applyFont="1" applyFill="1" applyBorder="1" applyAlignment="1">
      <alignment vertical="center" wrapText="1"/>
    </xf>
    <xf numFmtId="0" fontId="1" fillId="0" borderId="29"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www.wps.cn/officeDocument/2023/relationships/customStorage" Target="customStorage/customStorage.xml"/><Relationship Id="rId23" Type="http://schemas.openxmlformats.org/officeDocument/2006/relationships/styles" Target="styles.xml"/><Relationship Id="rId22" Type="http://schemas.openxmlformats.org/officeDocument/2006/relationships/customXml" Target="../customXml/item2.xml"/><Relationship Id="rId21" Type="http://schemas.openxmlformats.org/officeDocument/2006/relationships/customXml" Target="../customXml/item1.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showGridLines="0" workbookViewId="0">
      <selection activeCell="B28" sqref="B28"/>
    </sheetView>
  </sheetViews>
  <sheetFormatPr defaultColWidth="9" defaultRowHeight="14.25" outlineLevelRow="2" outlineLevelCol="1"/>
  <cols>
    <col min="1" max="1" width="25.75" style="1" customWidth="1"/>
    <col min="2" max="2" width="100.25" style="1" customWidth="1"/>
    <col min="3" max="3" width="86.375" style="1" customWidth="1"/>
    <col min="4" max="4" width="9" style="1"/>
    <col min="5" max="5" width="9.375" style="1" customWidth="1"/>
    <col min="6" max="6" width="29.625" style="1" customWidth="1"/>
    <col min="7" max="16384" width="9" style="1"/>
  </cols>
  <sheetData>
    <row r="1" s="1" customFormat="1" ht="37" customHeight="1" spans="1:2">
      <c r="A1" s="87" t="s">
        <v>0</v>
      </c>
      <c r="B1" s="88"/>
    </row>
    <row r="2" s="1" customFormat="1" ht="84" customHeight="1" spans="1:2">
      <c r="A2" s="89" t="s">
        <v>1</v>
      </c>
      <c r="B2" s="90" t="s">
        <v>2</v>
      </c>
    </row>
    <row r="3" s="1" customFormat="1" ht="84" customHeight="1" spans="1:2">
      <c r="A3" s="89" t="s">
        <v>3</v>
      </c>
      <c r="B3" s="91" t="s">
        <v>4</v>
      </c>
    </row>
  </sheetData>
  <sheetProtection formatCells="0" formatColumns="0" formatRows="0" insertRows="0" insertColumns="0" insertHyperlinks="0" deleteColumns="0" deleteRows="0" sort="0" autoFilter="0" pivotTables="0"/>
  <mergeCells count="1">
    <mergeCell ref="A1:B1"/>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GridLines="0" workbookViewId="0">
      <selection activeCell="C7" sqref="C7"/>
    </sheetView>
  </sheetViews>
  <sheetFormatPr defaultColWidth="9" defaultRowHeight="14.25" outlineLevelCol="7"/>
  <cols>
    <col min="1" max="1" width="12.375" style="1" customWidth="1"/>
    <col min="2" max="3" width="13.625" style="1" customWidth="1"/>
    <col min="4" max="4" width="12.125" style="1" customWidth="1"/>
    <col min="5" max="5" width="13.625" style="1" customWidth="1"/>
    <col min="6" max="6" width="23.875" style="1" customWidth="1"/>
    <col min="7" max="7" width="17" style="1" customWidth="1"/>
    <col min="8" max="8" width="12" style="1" customWidth="1"/>
    <col min="9" max="16384" width="9" style="1"/>
  </cols>
  <sheetData>
    <row r="1" s="1" customFormat="1" ht="32.25" customHeight="1" spans="1:8">
      <c r="A1" s="68" t="s">
        <v>5</v>
      </c>
      <c r="B1" s="68"/>
      <c r="C1" s="68"/>
      <c r="D1" s="68"/>
      <c r="E1" s="68"/>
      <c r="F1" s="68"/>
      <c r="G1" s="68"/>
      <c r="H1" s="68"/>
    </row>
    <row r="2" s="1" customFormat="1" ht="27" customHeight="1" spans="1:8">
      <c r="A2" s="69" t="s">
        <v>6</v>
      </c>
      <c r="B2" s="69"/>
      <c r="C2" s="69"/>
      <c r="D2" s="69"/>
      <c r="E2" s="69"/>
      <c r="F2" s="69"/>
      <c r="G2" s="69"/>
      <c r="H2" s="69"/>
    </row>
    <row r="3" s="1" customFormat="1" ht="25" customHeight="1" spans="1:8">
      <c r="A3" s="70" t="s">
        <v>7</v>
      </c>
      <c r="B3" s="70"/>
      <c r="C3" s="70"/>
      <c r="D3" s="70"/>
      <c r="E3" s="70"/>
      <c r="F3" s="70"/>
      <c r="G3" s="70"/>
      <c r="H3" s="70"/>
    </row>
    <row r="4" s="1" customFormat="1" ht="21.75" customHeight="1" spans="1:8">
      <c r="A4" s="71" t="s">
        <v>8</v>
      </c>
      <c r="B4" s="72" t="s">
        <v>9</v>
      </c>
      <c r="C4" s="73" t="s">
        <v>10</v>
      </c>
      <c r="D4" s="74" t="s">
        <v>11</v>
      </c>
      <c r="E4" s="83" t="s">
        <v>12</v>
      </c>
      <c r="F4" s="71" t="s">
        <v>13</v>
      </c>
      <c r="G4" s="72" t="s">
        <v>14</v>
      </c>
      <c r="H4" s="73" t="s">
        <v>15</v>
      </c>
    </row>
    <row r="5" s="1" customFormat="1" ht="21.75" customHeight="1" spans="1:8">
      <c r="A5" s="75"/>
      <c r="B5" s="76"/>
      <c r="C5" s="77"/>
      <c r="D5" s="78"/>
      <c r="E5" s="84"/>
      <c r="F5" s="85" t="s">
        <v>16</v>
      </c>
      <c r="G5" s="76"/>
      <c r="H5" s="77"/>
    </row>
    <row r="6" s="1" customFormat="1" ht="21.75" customHeight="1" spans="1:8">
      <c r="A6" s="75"/>
      <c r="B6" s="76"/>
      <c r="C6" s="77"/>
      <c r="D6" s="78"/>
      <c r="E6" s="84"/>
      <c r="F6" s="85" t="s">
        <v>17</v>
      </c>
      <c r="G6" s="76"/>
      <c r="H6" s="77"/>
    </row>
    <row r="7" s="1" customFormat="1" ht="21.75" customHeight="1" spans="1:8">
      <c r="A7" s="75"/>
      <c r="B7" s="76"/>
      <c r="C7" s="77"/>
      <c r="D7" s="78"/>
      <c r="E7" s="84"/>
      <c r="F7" s="85" t="s">
        <v>18</v>
      </c>
      <c r="G7" s="76"/>
      <c r="H7" s="77"/>
    </row>
    <row r="8" s="1" customFormat="1" ht="21.75" customHeight="1" spans="1:8">
      <c r="A8" s="75"/>
      <c r="B8" s="76"/>
      <c r="C8" s="77"/>
      <c r="D8" s="78"/>
      <c r="E8" s="84"/>
      <c r="F8" s="85" t="s">
        <v>19</v>
      </c>
      <c r="G8" s="76"/>
      <c r="H8" s="77"/>
    </row>
    <row r="9" s="1" customFormat="1" ht="21.75" customHeight="1" spans="1:8">
      <c r="A9" s="75"/>
      <c r="B9" s="76"/>
      <c r="C9" s="77"/>
      <c r="D9" s="78"/>
      <c r="E9" s="84"/>
      <c r="F9" s="75"/>
      <c r="G9" s="76"/>
      <c r="H9" s="77"/>
    </row>
    <row r="10" s="1" customFormat="1" ht="21.75" customHeight="1" spans="1:8">
      <c r="A10" s="75"/>
      <c r="B10" s="76"/>
      <c r="C10" s="77"/>
      <c r="D10" s="78"/>
      <c r="E10" s="84"/>
      <c r="F10" s="75"/>
      <c r="G10" s="76"/>
      <c r="H10" s="77"/>
    </row>
    <row r="11" s="1" customFormat="1" ht="21.75" customHeight="1" spans="1:8">
      <c r="A11" s="75"/>
      <c r="B11" s="76"/>
      <c r="C11" s="77"/>
      <c r="D11" s="78"/>
      <c r="E11" s="84"/>
      <c r="F11" s="75"/>
      <c r="G11" s="76"/>
      <c r="H11" s="77"/>
    </row>
    <row r="12" s="1" customFormat="1" ht="21.75" customHeight="1" spans="1:8">
      <c r="A12" s="75"/>
      <c r="B12" s="76"/>
      <c r="C12" s="77"/>
      <c r="D12" s="78"/>
      <c r="E12" s="84"/>
      <c r="F12" s="75"/>
      <c r="G12" s="76"/>
      <c r="H12" s="77"/>
    </row>
    <row r="13" s="1" customFormat="1" ht="21.75" customHeight="1" spans="1:8">
      <c r="A13" s="75"/>
      <c r="B13" s="76"/>
      <c r="C13" s="77"/>
      <c r="D13" s="78"/>
      <c r="E13" s="84"/>
      <c r="F13" s="75"/>
      <c r="G13" s="76"/>
      <c r="H13" s="77"/>
    </row>
    <row r="14" s="1" customFormat="1" ht="21.75" customHeight="1" spans="1:8">
      <c r="A14" s="75"/>
      <c r="B14" s="76"/>
      <c r="C14" s="77"/>
      <c r="D14" s="78"/>
      <c r="E14" s="84"/>
      <c r="F14" s="75"/>
      <c r="G14" s="76"/>
      <c r="H14" s="77"/>
    </row>
    <row r="15" s="1" customFormat="1" ht="21.75" customHeight="1" spans="1:8">
      <c r="A15" s="79"/>
      <c r="B15" s="80"/>
      <c r="C15" s="81"/>
      <c r="D15" s="82"/>
      <c r="E15" s="86"/>
      <c r="F15" s="79"/>
      <c r="G15" s="80"/>
      <c r="H15" s="81"/>
    </row>
    <row r="16" s="1" customFormat="1" ht="15"/>
  </sheetData>
  <sheetProtection formatCells="0" formatColumns="0" formatRows="0" insertRows="0" insertColumns="0" insertHyperlinks="0" deleteColumns="0" deleteRows="0" sort="0" autoFilter="0" pivotTables="0"/>
  <mergeCells count="5">
    <mergeCell ref="A1:H1"/>
    <mergeCell ref="A2:D2"/>
    <mergeCell ref="E2:F2"/>
    <mergeCell ref="G2:H2"/>
    <mergeCell ref="A3:H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0"/>
  <sheetViews>
    <sheetView tabSelected="1" workbookViewId="0">
      <selection activeCell="P10" sqref="P10:R10"/>
    </sheetView>
  </sheetViews>
  <sheetFormatPr defaultColWidth="9" defaultRowHeight="13.5"/>
  <cols>
    <col min="1" max="1" width="13.3" style="48" customWidth="1"/>
    <col min="2" max="2" width="5.35" style="48" customWidth="1"/>
    <col min="3" max="3" width="6.94166666666667" style="48" customWidth="1"/>
    <col min="4" max="4" width="6.79166666666667" style="48" customWidth="1"/>
    <col min="5" max="5" width="6.06666666666667" style="48" customWidth="1"/>
    <col min="6" max="6" width="5.2" style="48" customWidth="1"/>
    <col min="7" max="7" width="7.08333333333333" style="48" customWidth="1"/>
    <col min="8" max="8" width="6.5" style="48" customWidth="1"/>
    <col min="9" max="9" width="3.03333333333333" style="48" customWidth="1"/>
    <col min="10" max="10" width="5.49166666666667" style="48" customWidth="1"/>
    <col min="11" max="11" width="4.19166666666667" style="48" customWidth="1"/>
    <col min="12" max="12" width="2.89166666666667" style="48" customWidth="1"/>
    <col min="13" max="13" width="4.33333333333333" style="48" customWidth="1"/>
    <col min="14" max="14" width="6.5" style="48" customWidth="1"/>
    <col min="15" max="15" width="2.025" style="48" customWidth="1"/>
    <col min="16" max="16" width="4.19166666666667" style="48" customWidth="1"/>
    <col min="17" max="17" width="5.63333333333333" style="48" customWidth="1"/>
    <col min="18" max="18" width="4.91666666666667" style="48" customWidth="1"/>
    <col min="19" max="19" width="5.49166666666667" style="48" customWidth="1"/>
    <col min="20" max="20" width="4.48333333333333" style="48" customWidth="1"/>
    <col min="21" max="21" width="4.91666666666667" style="48" customWidth="1"/>
    <col min="22" max="22" width="3.9" style="48" customWidth="1"/>
    <col min="23" max="23" width="3.325" style="48" customWidth="1"/>
    <col min="24" max="24" width="6.65" style="48" customWidth="1"/>
    <col min="25" max="25" width="9" style="49"/>
    <col min="26" max="16383" width="9" style="48"/>
  </cols>
  <sheetData>
    <row r="1" s="48" customFormat="1" ht="25" customHeight="1" spans="1:25">
      <c r="A1" s="50" t="s">
        <v>20</v>
      </c>
      <c r="B1" s="50"/>
      <c r="C1" s="50"/>
      <c r="D1" s="50"/>
      <c r="E1" s="50"/>
      <c r="F1" s="50"/>
      <c r="G1" s="50"/>
      <c r="H1" s="50"/>
      <c r="I1" s="50"/>
      <c r="J1" s="50"/>
      <c r="K1" s="50"/>
      <c r="L1" s="50"/>
      <c r="M1" s="50"/>
      <c r="N1" s="50"/>
      <c r="O1" s="50"/>
      <c r="P1" s="50"/>
      <c r="Q1" s="50"/>
      <c r="R1" s="50"/>
      <c r="S1" s="50"/>
      <c r="T1" s="50"/>
      <c r="U1" s="50"/>
      <c r="V1" s="50"/>
      <c r="W1" s="50"/>
      <c r="X1" s="50"/>
      <c r="Y1" s="49"/>
    </row>
    <row r="2" s="48" customFormat="1" ht="25" customHeight="1" spans="18:25">
      <c r="R2" s="61" t="s">
        <v>21</v>
      </c>
      <c r="S2" s="61"/>
      <c r="T2" s="61" t="s">
        <v>22</v>
      </c>
      <c r="U2" s="61"/>
      <c r="V2" s="61"/>
      <c r="W2" s="61"/>
      <c r="X2" s="61"/>
      <c r="Y2" s="49"/>
    </row>
    <row r="3" s="48" customFormat="1" ht="25" customHeight="1" spans="18:25">
      <c r="R3" s="61" t="s">
        <v>23</v>
      </c>
      <c r="S3" s="61"/>
      <c r="T3" s="61" t="s">
        <v>24</v>
      </c>
      <c r="U3" s="61"/>
      <c r="V3" s="61"/>
      <c r="W3" s="61"/>
      <c r="X3" s="61"/>
      <c r="Y3" s="49"/>
    </row>
    <row r="4" s="48" customFormat="1" ht="25" customHeight="1" spans="1:25">
      <c r="A4" s="48" t="s">
        <v>25</v>
      </c>
      <c r="R4" s="61" t="s">
        <v>26</v>
      </c>
      <c r="S4" s="61"/>
      <c r="T4" s="61" t="s">
        <v>27</v>
      </c>
      <c r="U4" s="61"/>
      <c r="V4" s="61"/>
      <c r="W4" s="61"/>
      <c r="X4" s="61"/>
      <c r="Y4" s="49"/>
    </row>
    <row r="5" s="48" customFormat="1" ht="25" customHeight="1" spans="1:25">
      <c r="A5" s="51" t="s">
        <v>28</v>
      </c>
      <c r="C5" s="51"/>
      <c r="D5" s="51"/>
      <c r="E5" s="51"/>
      <c r="F5" s="51"/>
      <c r="H5" s="48" t="s">
        <v>29</v>
      </c>
      <c r="I5" s="48" t="s">
        <v>30</v>
      </c>
      <c r="J5" s="57">
        <v>4</v>
      </c>
      <c r="K5" s="48" t="s">
        <v>31</v>
      </c>
      <c r="R5" s="61" t="s">
        <v>32</v>
      </c>
      <c r="S5" s="61"/>
      <c r="T5" s="61" t="s">
        <v>33</v>
      </c>
      <c r="U5" s="61"/>
      <c r="V5" s="61"/>
      <c r="W5" s="61"/>
      <c r="X5" s="61"/>
      <c r="Y5" s="49"/>
    </row>
    <row r="6" s="48" customFormat="1" ht="25" customHeight="1" spans="1:25">
      <c r="A6" s="52" t="s">
        <v>34</v>
      </c>
      <c r="B6" s="52" t="s">
        <v>35</v>
      </c>
      <c r="C6" s="52" t="s">
        <v>35</v>
      </c>
      <c r="D6" s="52" t="s">
        <v>35</v>
      </c>
      <c r="E6" s="52" t="s">
        <v>35</v>
      </c>
      <c r="F6" s="52" t="s">
        <v>35</v>
      </c>
      <c r="G6" s="52" t="s">
        <v>35</v>
      </c>
      <c r="H6" s="52" t="s">
        <v>36</v>
      </c>
      <c r="I6" s="52" t="s">
        <v>35</v>
      </c>
      <c r="J6" s="52" t="s">
        <v>37</v>
      </c>
      <c r="K6" s="52" t="s">
        <v>35</v>
      </c>
      <c r="L6" s="52" t="s">
        <v>38</v>
      </c>
      <c r="M6" s="52" t="s">
        <v>35</v>
      </c>
      <c r="N6" s="52" t="s">
        <v>35</v>
      </c>
      <c r="O6" s="52" t="s">
        <v>35</v>
      </c>
      <c r="P6" s="52" t="s">
        <v>35</v>
      </c>
      <c r="Q6" s="52" t="s">
        <v>35</v>
      </c>
      <c r="R6" s="52" t="s">
        <v>35</v>
      </c>
      <c r="S6" s="62" t="s">
        <v>39</v>
      </c>
      <c r="T6" s="62" t="s">
        <v>35</v>
      </c>
      <c r="U6" s="62" t="s">
        <v>35</v>
      </c>
      <c r="V6" s="62" t="s">
        <v>35</v>
      </c>
      <c r="W6" s="62" t="s">
        <v>35</v>
      </c>
      <c r="X6" s="62" t="s">
        <v>35</v>
      </c>
      <c r="Y6" s="49"/>
    </row>
    <row r="7" s="48" customFormat="1" ht="25" customHeight="1" spans="1:25">
      <c r="A7" s="52" t="s">
        <v>35</v>
      </c>
      <c r="B7" s="52" t="s">
        <v>35</v>
      </c>
      <c r="C7" s="52" t="s">
        <v>35</v>
      </c>
      <c r="D7" s="52" t="s">
        <v>35</v>
      </c>
      <c r="E7" s="52" t="s">
        <v>35</v>
      </c>
      <c r="F7" s="52" t="s">
        <v>35</v>
      </c>
      <c r="G7" s="52" t="s">
        <v>35</v>
      </c>
      <c r="H7" s="52" t="s">
        <v>35</v>
      </c>
      <c r="I7" s="52" t="s">
        <v>35</v>
      </c>
      <c r="J7" s="52" t="s">
        <v>35</v>
      </c>
      <c r="K7" s="52" t="s">
        <v>35</v>
      </c>
      <c r="L7" s="58" t="s">
        <v>40</v>
      </c>
      <c r="M7" s="58" t="s">
        <v>35</v>
      </c>
      <c r="N7" s="58" t="s">
        <v>35</v>
      </c>
      <c r="O7" s="58" t="s">
        <v>35</v>
      </c>
      <c r="P7" s="58" t="s">
        <v>41</v>
      </c>
      <c r="Q7" s="58" t="s">
        <v>35</v>
      </c>
      <c r="R7" s="58" t="s">
        <v>35</v>
      </c>
      <c r="S7" s="58" t="s">
        <v>42</v>
      </c>
      <c r="T7" s="58" t="s">
        <v>35</v>
      </c>
      <c r="U7" s="58" t="s">
        <v>35</v>
      </c>
      <c r="V7" s="64" t="s">
        <v>43</v>
      </c>
      <c r="W7" s="64" t="s">
        <v>35</v>
      </c>
      <c r="X7" s="64" t="s">
        <v>35</v>
      </c>
      <c r="Y7" s="49"/>
    </row>
    <row r="8" s="48" customFormat="1" ht="25" customHeight="1" spans="1:25">
      <c r="A8" s="53" t="s">
        <v>44</v>
      </c>
      <c r="B8" s="53" t="s">
        <v>35</v>
      </c>
      <c r="C8" s="53" t="s">
        <v>35</v>
      </c>
      <c r="D8" s="53" t="s">
        <v>35</v>
      </c>
      <c r="E8" s="53" t="s">
        <v>35</v>
      </c>
      <c r="F8" s="53" t="s">
        <v>35</v>
      </c>
      <c r="G8" s="53" t="s">
        <v>35</v>
      </c>
      <c r="H8" s="53" t="s">
        <v>45</v>
      </c>
      <c r="I8" s="53" t="s">
        <v>35</v>
      </c>
      <c r="J8" s="53" t="s">
        <v>46</v>
      </c>
      <c r="K8" s="53" t="s">
        <v>35</v>
      </c>
      <c r="L8" s="53" t="s">
        <v>47</v>
      </c>
      <c r="M8" s="53" t="s">
        <v>35</v>
      </c>
      <c r="N8" s="53" t="s">
        <v>35</v>
      </c>
      <c r="O8" s="53" t="s">
        <v>35</v>
      </c>
      <c r="P8" s="53" t="s">
        <v>48</v>
      </c>
      <c r="Q8" s="53" t="s">
        <v>35</v>
      </c>
      <c r="R8" s="53" t="s">
        <v>35</v>
      </c>
      <c r="S8" s="53" t="s">
        <v>49</v>
      </c>
      <c r="T8" s="53" t="s">
        <v>35</v>
      </c>
      <c r="U8" s="53" t="s">
        <v>35</v>
      </c>
      <c r="V8" s="65" t="s">
        <v>50</v>
      </c>
      <c r="W8" s="65" t="s">
        <v>35</v>
      </c>
      <c r="X8" s="65" t="s">
        <v>35</v>
      </c>
      <c r="Y8" s="49"/>
    </row>
    <row r="9" s="48" customFormat="1" ht="25" customHeight="1" spans="1:25">
      <c r="A9" s="54" t="s">
        <v>51</v>
      </c>
      <c r="B9" s="54" t="s">
        <v>35</v>
      </c>
      <c r="C9" s="54" t="s">
        <v>35</v>
      </c>
      <c r="D9" s="54" t="s">
        <v>35</v>
      </c>
      <c r="E9" s="54" t="s">
        <v>35</v>
      </c>
      <c r="F9" s="54" t="s">
        <v>35</v>
      </c>
      <c r="G9" s="54" t="s">
        <v>35</v>
      </c>
      <c r="H9" s="56" t="s">
        <v>52</v>
      </c>
      <c r="I9" s="56" t="s">
        <v>35</v>
      </c>
      <c r="J9" s="56" t="s">
        <v>53</v>
      </c>
      <c r="K9" s="56" t="s">
        <v>35</v>
      </c>
      <c r="L9" s="59">
        <f>VLOOKUP($J$5,计算台账!$A:$Q,2)</f>
        <v>0</v>
      </c>
      <c r="M9" s="60"/>
      <c r="N9" s="60"/>
      <c r="O9" s="60"/>
      <c r="P9" s="59">
        <f>VLOOKUP($J$5,计算台账!$A:$Q,10)</f>
        <v>0</v>
      </c>
      <c r="Q9" s="63"/>
      <c r="R9" s="63"/>
      <c r="S9" s="59">
        <v>0</v>
      </c>
      <c r="T9" s="63" t="s">
        <v>35</v>
      </c>
      <c r="U9" s="63" t="s">
        <v>35</v>
      </c>
      <c r="V9" s="59">
        <v>0</v>
      </c>
      <c r="W9" s="63" t="s">
        <v>35</v>
      </c>
      <c r="X9" s="66" t="s">
        <v>35</v>
      </c>
      <c r="Y9" s="49"/>
    </row>
    <row r="10" s="48" customFormat="1" ht="25" customHeight="1" spans="1:25">
      <c r="A10" s="54" t="s">
        <v>54</v>
      </c>
      <c r="B10" s="54" t="s">
        <v>35</v>
      </c>
      <c r="C10" s="54" t="s">
        <v>35</v>
      </c>
      <c r="D10" s="54" t="s">
        <v>35</v>
      </c>
      <c r="E10" s="54" t="s">
        <v>35</v>
      </c>
      <c r="F10" s="54" t="s">
        <v>35</v>
      </c>
      <c r="G10" s="54" t="s">
        <v>35</v>
      </c>
      <c r="H10" s="56" t="s">
        <v>52</v>
      </c>
      <c r="I10" s="56" t="s">
        <v>35</v>
      </c>
      <c r="J10" s="56" t="s">
        <v>55</v>
      </c>
      <c r="K10" s="56" t="s">
        <v>35</v>
      </c>
      <c r="L10" s="59">
        <f>VLOOKUP($J$5,计算台账!$A:$Q,3)</f>
        <v>0</v>
      </c>
      <c r="M10" s="60"/>
      <c r="N10" s="60"/>
      <c r="O10" s="60"/>
      <c r="P10" s="59">
        <f>VLOOKUP($J$5,计算台账!$A:$Q,11)</f>
        <v>0</v>
      </c>
      <c r="Q10" s="63"/>
      <c r="R10" s="63"/>
      <c r="S10" s="59">
        <v>0</v>
      </c>
      <c r="T10" s="63" t="s">
        <v>35</v>
      </c>
      <c r="U10" s="63" t="s">
        <v>35</v>
      </c>
      <c r="V10" s="59">
        <v>0</v>
      </c>
      <c r="W10" s="63" t="s">
        <v>35</v>
      </c>
      <c r="X10" s="66" t="s">
        <v>35</v>
      </c>
      <c r="Y10" s="49"/>
    </row>
    <row r="11" s="48" customFormat="1" ht="25" customHeight="1" spans="1:25">
      <c r="A11" s="54" t="s">
        <v>56</v>
      </c>
      <c r="B11" s="54" t="s">
        <v>35</v>
      </c>
      <c r="C11" s="54" t="s">
        <v>35</v>
      </c>
      <c r="D11" s="54" t="s">
        <v>35</v>
      </c>
      <c r="E11" s="54" t="s">
        <v>35</v>
      </c>
      <c r="F11" s="54" t="s">
        <v>35</v>
      </c>
      <c r="G11" s="54" t="s">
        <v>35</v>
      </c>
      <c r="H11" s="56" t="s">
        <v>52</v>
      </c>
      <c r="I11" s="56" t="s">
        <v>35</v>
      </c>
      <c r="J11" s="56" t="s">
        <v>57</v>
      </c>
      <c r="K11" s="56" t="s">
        <v>35</v>
      </c>
      <c r="L11" s="59">
        <f>VLOOKUP($J$5,计算台账!$A:$Q,4)</f>
        <v>0</v>
      </c>
      <c r="M11" s="60"/>
      <c r="N11" s="60"/>
      <c r="O11" s="60"/>
      <c r="P11" s="59">
        <f>VLOOKUP($J$5,计算台账!$A:$Q,12)</f>
        <v>0</v>
      </c>
      <c r="Q11" s="63"/>
      <c r="R11" s="63"/>
      <c r="S11" s="59">
        <v>0</v>
      </c>
      <c r="T11" s="63" t="s">
        <v>35</v>
      </c>
      <c r="U11" s="63" t="s">
        <v>35</v>
      </c>
      <c r="V11" s="59">
        <v>0</v>
      </c>
      <c r="W11" s="63" t="s">
        <v>35</v>
      </c>
      <c r="X11" s="66" t="s">
        <v>35</v>
      </c>
      <c r="Y11" s="49"/>
    </row>
    <row r="12" s="48" customFormat="1" ht="25" customHeight="1" spans="1:25">
      <c r="A12" s="54" t="s">
        <v>58</v>
      </c>
      <c r="B12" s="54" t="s">
        <v>35</v>
      </c>
      <c r="C12" s="54" t="s">
        <v>35</v>
      </c>
      <c r="D12" s="54" t="s">
        <v>35</v>
      </c>
      <c r="E12" s="54" t="s">
        <v>35</v>
      </c>
      <c r="F12" s="54" t="s">
        <v>35</v>
      </c>
      <c r="G12" s="54" t="s">
        <v>35</v>
      </c>
      <c r="H12" s="56" t="s">
        <v>52</v>
      </c>
      <c r="I12" s="56" t="s">
        <v>35</v>
      </c>
      <c r="J12" s="56" t="s">
        <v>59</v>
      </c>
      <c r="K12" s="56" t="s">
        <v>35</v>
      </c>
      <c r="L12" s="59">
        <f>VLOOKUP($J$5,计算台账!$A:$Q,5)</f>
        <v>0</v>
      </c>
      <c r="M12" s="60"/>
      <c r="N12" s="60"/>
      <c r="O12" s="60"/>
      <c r="P12" s="59">
        <f>VLOOKUP($J$5,计算台账!$A:$Q,13)</f>
        <v>0</v>
      </c>
      <c r="Q12" s="63"/>
      <c r="R12" s="63"/>
      <c r="S12" s="59">
        <v>0</v>
      </c>
      <c r="T12" s="63" t="s">
        <v>35</v>
      </c>
      <c r="U12" s="63" t="s">
        <v>35</v>
      </c>
      <c r="V12" s="59">
        <v>0</v>
      </c>
      <c r="W12" s="63" t="s">
        <v>35</v>
      </c>
      <c r="X12" s="66" t="s">
        <v>35</v>
      </c>
      <c r="Y12" s="49"/>
    </row>
    <row r="13" s="48" customFormat="1" ht="25" customHeight="1" spans="1:25">
      <c r="A13" s="54" t="s">
        <v>60</v>
      </c>
      <c r="B13" s="54" t="s">
        <v>35</v>
      </c>
      <c r="C13" s="54" t="s">
        <v>35</v>
      </c>
      <c r="D13" s="54" t="s">
        <v>35</v>
      </c>
      <c r="E13" s="54" t="s">
        <v>35</v>
      </c>
      <c r="F13" s="54" t="s">
        <v>35</v>
      </c>
      <c r="G13" s="54" t="s">
        <v>35</v>
      </c>
      <c r="H13" s="56" t="s">
        <v>52</v>
      </c>
      <c r="I13" s="56" t="s">
        <v>35</v>
      </c>
      <c r="J13" s="56" t="s">
        <v>61</v>
      </c>
      <c r="K13" s="56" t="s">
        <v>35</v>
      </c>
      <c r="L13" s="59">
        <f>VLOOKUP($J$5,计算台账!$A:$Q,6)</f>
        <v>0</v>
      </c>
      <c r="M13" s="60"/>
      <c r="N13" s="60"/>
      <c r="O13" s="60"/>
      <c r="P13" s="59">
        <f>VLOOKUP($J$5,计算台账!$A:$Q,14)</f>
        <v>0</v>
      </c>
      <c r="Q13" s="63"/>
      <c r="R13" s="63"/>
      <c r="S13" s="59">
        <v>0</v>
      </c>
      <c r="T13" s="63" t="s">
        <v>35</v>
      </c>
      <c r="U13" s="63" t="s">
        <v>35</v>
      </c>
      <c r="V13" s="59">
        <v>0</v>
      </c>
      <c r="W13" s="63" t="s">
        <v>35</v>
      </c>
      <c r="X13" s="66" t="s">
        <v>35</v>
      </c>
      <c r="Y13" s="49"/>
    </row>
    <row r="14" s="48" customFormat="1" ht="25" customHeight="1" spans="1:25">
      <c r="A14" s="54" t="s">
        <v>62</v>
      </c>
      <c r="B14" s="54" t="s">
        <v>35</v>
      </c>
      <c r="C14" s="54" t="s">
        <v>35</v>
      </c>
      <c r="D14" s="54" t="s">
        <v>35</v>
      </c>
      <c r="E14" s="54" t="s">
        <v>35</v>
      </c>
      <c r="F14" s="54" t="s">
        <v>35</v>
      </c>
      <c r="G14" s="54" t="s">
        <v>35</v>
      </c>
      <c r="H14" s="56" t="s">
        <v>52</v>
      </c>
      <c r="I14" s="56" t="s">
        <v>35</v>
      </c>
      <c r="J14" s="56" t="s">
        <v>63</v>
      </c>
      <c r="K14" s="56" t="s">
        <v>35</v>
      </c>
      <c r="L14" s="59">
        <f>VLOOKUP($J$5,计算台账!$A:$Q,7)</f>
        <v>0</v>
      </c>
      <c r="M14" s="60"/>
      <c r="N14" s="60"/>
      <c r="O14" s="60"/>
      <c r="P14" s="59">
        <f>VLOOKUP($J$5,计算台账!$A:$Q,15)</f>
        <v>0</v>
      </c>
      <c r="Q14" s="63"/>
      <c r="R14" s="63"/>
      <c r="S14" s="59">
        <v>0</v>
      </c>
      <c r="T14" s="63" t="s">
        <v>35</v>
      </c>
      <c r="U14" s="63" t="s">
        <v>35</v>
      </c>
      <c r="V14" s="59">
        <v>0</v>
      </c>
      <c r="W14" s="63" t="s">
        <v>35</v>
      </c>
      <c r="X14" s="66" t="s">
        <v>35</v>
      </c>
      <c r="Y14" s="49"/>
    </row>
    <row r="15" s="48" customFormat="1" ht="25" customHeight="1" spans="1:25">
      <c r="A15" s="54" t="s">
        <v>64</v>
      </c>
      <c r="B15" s="54" t="s">
        <v>35</v>
      </c>
      <c r="C15" s="54" t="s">
        <v>35</v>
      </c>
      <c r="D15" s="54" t="s">
        <v>35</v>
      </c>
      <c r="E15" s="54" t="s">
        <v>35</v>
      </c>
      <c r="F15" s="54" t="s">
        <v>35</v>
      </c>
      <c r="G15" s="54" t="s">
        <v>35</v>
      </c>
      <c r="H15" s="56" t="s">
        <v>52</v>
      </c>
      <c r="I15" s="56" t="s">
        <v>35</v>
      </c>
      <c r="J15" s="56" t="s">
        <v>65</v>
      </c>
      <c r="K15" s="56" t="s">
        <v>35</v>
      </c>
      <c r="L15" s="59">
        <f>VLOOKUP($J$5,计算台账!$A:$Q,8)</f>
        <v>0</v>
      </c>
      <c r="M15" s="60"/>
      <c r="N15" s="60"/>
      <c r="O15" s="60"/>
      <c r="P15" s="59">
        <f>VLOOKUP($J$5,计算台账!$A:$Q,16)</f>
        <v>0</v>
      </c>
      <c r="Q15" s="63"/>
      <c r="R15" s="63"/>
      <c r="S15" s="59">
        <v>0</v>
      </c>
      <c r="T15" s="63" t="s">
        <v>35</v>
      </c>
      <c r="U15" s="63" t="s">
        <v>35</v>
      </c>
      <c r="V15" s="59">
        <v>0</v>
      </c>
      <c r="W15" s="63" t="s">
        <v>35</v>
      </c>
      <c r="X15" s="66" t="s">
        <v>35</v>
      </c>
      <c r="Y15" s="49"/>
    </row>
    <row r="16" s="48" customFormat="1" ht="25" customHeight="1" spans="1:25">
      <c r="A16" s="55" t="s">
        <v>66</v>
      </c>
      <c r="B16" s="54" t="s">
        <v>35</v>
      </c>
      <c r="C16" s="54" t="s">
        <v>35</v>
      </c>
      <c r="D16" s="54" t="s">
        <v>35</v>
      </c>
      <c r="E16" s="54" t="s">
        <v>35</v>
      </c>
      <c r="F16" s="54" t="s">
        <v>35</v>
      </c>
      <c r="G16" s="54" t="s">
        <v>35</v>
      </c>
      <c r="H16" s="56" t="s">
        <v>52</v>
      </c>
      <c r="I16" s="56" t="s">
        <v>35</v>
      </c>
      <c r="J16" s="56" t="s">
        <v>67</v>
      </c>
      <c r="K16" s="56" t="s">
        <v>35</v>
      </c>
      <c r="L16" s="59">
        <f>VLOOKUP($J$5,计算台账!$A:$Q,9)</f>
        <v>0</v>
      </c>
      <c r="M16" s="60"/>
      <c r="N16" s="60"/>
      <c r="O16" s="60"/>
      <c r="P16" s="59">
        <f>VLOOKUP($J$5,计算台账!$A:$Q,17)</f>
        <v>0</v>
      </c>
      <c r="Q16" s="63"/>
      <c r="R16" s="63"/>
      <c r="S16" s="59">
        <v>0</v>
      </c>
      <c r="T16" s="63" t="s">
        <v>35</v>
      </c>
      <c r="U16" s="63" t="s">
        <v>35</v>
      </c>
      <c r="V16" s="59">
        <v>0</v>
      </c>
      <c r="W16" s="63" t="s">
        <v>35</v>
      </c>
      <c r="X16" s="66" t="s">
        <v>35</v>
      </c>
      <c r="Y16" s="49"/>
    </row>
    <row r="17" s="48" customFormat="1" ht="25" customHeight="1" spans="1:25">
      <c r="A17" s="51" t="s">
        <v>68</v>
      </c>
      <c r="D17" s="51" t="s">
        <v>69</v>
      </c>
      <c r="E17" s="51"/>
      <c r="H17" s="51" t="s">
        <v>70</v>
      </c>
      <c r="I17" s="51"/>
      <c r="M17" s="48" t="s">
        <v>71</v>
      </c>
      <c r="S17" s="48" t="s">
        <v>72</v>
      </c>
      <c r="U17" s="67"/>
      <c r="V17" s="67"/>
      <c r="W17" s="67"/>
      <c r="X17" s="67"/>
      <c r="Y17" s="49"/>
    </row>
    <row r="18" s="48" customFormat="1" ht="25" customHeight="1" spans="1:25">
      <c r="A18" s="48" t="s">
        <v>73</v>
      </c>
      <c r="Y18" s="49"/>
    </row>
    <row r="19" s="48" customFormat="1" ht="25" customHeight="1" spans="1:25">
      <c r="A19" s="48" t="s">
        <v>74</v>
      </c>
      <c r="Y19" s="49"/>
    </row>
    <row r="20" s="48" customFormat="1" ht="25" customHeight="1" spans="1:25">
      <c r="A20" s="48" t="s">
        <v>75</v>
      </c>
      <c r="Y20" s="49"/>
    </row>
    <row r="21" s="48" customFormat="1" ht="25" customHeight="1" spans="1:25">
      <c r="A21" s="48" t="s">
        <v>76</v>
      </c>
      <c r="Y21" s="49"/>
    </row>
    <row r="22" s="48" customFormat="1" ht="25" customHeight="1" spans="1:25">
      <c r="A22" s="48" t="s">
        <v>77</v>
      </c>
      <c r="Y22" s="49"/>
    </row>
    <row r="23" s="48" customFormat="1" ht="25" customHeight="1" spans="1:25">
      <c r="A23" s="48" t="s">
        <v>78</v>
      </c>
      <c r="Y23" s="49"/>
    </row>
    <row r="24" s="48" customFormat="1" ht="25" customHeight="1" spans="1:25">
      <c r="A24" s="48" t="s">
        <v>79</v>
      </c>
      <c r="Y24" s="49"/>
    </row>
    <row r="25" s="48" customFormat="1" ht="25" customHeight="1" spans="1:25">
      <c r="A25" s="48" t="s">
        <v>80</v>
      </c>
      <c r="Y25" s="49"/>
    </row>
    <row r="26" s="48" customFormat="1" ht="25" customHeight="1" spans="1:25">
      <c r="A26" s="48" t="s">
        <v>81</v>
      </c>
      <c r="Y26" s="49"/>
    </row>
    <row r="27" s="48" customFormat="1" ht="25" customHeight="1" spans="1:25">
      <c r="A27" s="48" t="s">
        <v>82</v>
      </c>
      <c r="Y27" s="49"/>
    </row>
    <row r="28" s="48" customFormat="1" ht="25" customHeight="1" spans="1:25">
      <c r="A28" s="48" t="s">
        <v>83</v>
      </c>
      <c r="Y28" s="49"/>
    </row>
    <row r="29" s="48" customFormat="1" ht="25" customHeight="1" spans="1:25">
      <c r="A29" s="48" t="s">
        <v>84</v>
      </c>
      <c r="Y29" s="49"/>
    </row>
    <row r="30" s="48" customFormat="1" ht="25" customHeight="1" spans="25:25">
      <c r="Y30" s="49"/>
    </row>
  </sheetData>
  <sheetProtection formatCells="0" formatColumns="0" formatRows="0" insertRows="0" insertColumns="0" insertHyperlinks="0" deleteColumns="0" deleteRows="0" sort="0" autoFilter="0" pivotTables="0"/>
  <mergeCells count="105">
    <mergeCell ref="A1:X1"/>
    <mergeCell ref="R2:S2"/>
    <mergeCell ref="T2:X2"/>
    <mergeCell ref="R3:S3"/>
    <mergeCell ref="T3:X3"/>
    <mergeCell ref="A4:B4"/>
    <mergeCell ref="C4:F4"/>
    <mergeCell ref="R4:S4"/>
    <mergeCell ref="T4:X4"/>
    <mergeCell ref="C5:F5"/>
    <mergeCell ref="R5:S5"/>
    <mergeCell ref="T5:X5"/>
    <mergeCell ref="L6:R6"/>
    <mergeCell ref="S6:X6"/>
    <mergeCell ref="L7:O7"/>
    <mergeCell ref="P7:R7"/>
    <mergeCell ref="S7:U7"/>
    <mergeCell ref="V7:X7"/>
    <mergeCell ref="A8:G8"/>
    <mergeCell ref="H8:I8"/>
    <mergeCell ref="J8:K8"/>
    <mergeCell ref="L8:O8"/>
    <mergeCell ref="P8:R8"/>
    <mergeCell ref="S8:U8"/>
    <mergeCell ref="V8:X8"/>
    <mergeCell ref="A9:G9"/>
    <mergeCell ref="H9:I9"/>
    <mergeCell ref="J9:K9"/>
    <mergeCell ref="L9:O9"/>
    <mergeCell ref="P9:R9"/>
    <mergeCell ref="S9:U9"/>
    <mergeCell ref="V9:X9"/>
    <mergeCell ref="A10:G10"/>
    <mergeCell ref="H10:I10"/>
    <mergeCell ref="J10:K10"/>
    <mergeCell ref="L10:O10"/>
    <mergeCell ref="P10:R10"/>
    <mergeCell ref="S10:U10"/>
    <mergeCell ref="V10:X10"/>
    <mergeCell ref="A11:G11"/>
    <mergeCell ref="H11:I11"/>
    <mergeCell ref="J11:K11"/>
    <mergeCell ref="L11:O11"/>
    <mergeCell ref="P11:R11"/>
    <mergeCell ref="S11:U11"/>
    <mergeCell ref="V11:X11"/>
    <mergeCell ref="A12:G12"/>
    <mergeCell ref="H12:I12"/>
    <mergeCell ref="J12:K12"/>
    <mergeCell ref="L12:O12"/>
    <mergeCell ref="P12:R12"/>
    <mergeCell ref="S12:U12"/>
    <mergeCell ref="V12:X12"/>
    <mergeCell ref="A13:G13"/>
    <mergeCell ref="H13:I13"/>
    <mergeCell ref="J13:K13"/>
    <mergeCell ref="L13:O13"/>
    <mergeCell ref="P13:R13"/>
    <mergeCell ref="S13:U13"/>
    <mergeCell ref="V13:X13"/>
    <mergeCell ref="A14:G14"/>
    <mergeCell ref="H14:I14"/>
    <mergeCell ref="J14:K14"/>
    <mergeCell ref="L14:O14"/>
    <mergeCell ref="P14:R14"/>
    <mergeCell ref="S14:U14"/>
    <mergeCell ref="V14:X14"/>
    <mergeCell ref="A15:G15"/>
    <mergeCell ref="H15:I15"/>
    <mergeCell ref="J15:K15"/>
    <mergeCell ref="L15:O15"/>
    <mergeCell ref="P15:R15"/>
    <mergeCell ref="S15:U15"/>
    <mergeCell ref="V15:X15"/>
    <mergeCell ref="A16:G16"/>
    <mergeCell ref="H16:I16"/>
    <mergeCell ref="J16:K16"/>
    <mergeCell ref="L16:O16"/>
    <mergeCell ref="P16:R16"/>
    <mergeCell ref="S16:U16"/>
    <mergeCell ref="V16:X16"/>
    <mergeCell ref="B17:C17"/>
    <mergeCell ref="D17:E17"/>
    <mergeCell ref="F17:G17"/>
    <mergeCell ref="H17:I17"/>
    <mergeCell ref="J17:L17"/>
    <mergeCell ref="M17:O17"/>
    <mergeCell ref="P17:R17"/>
    <mergeCell ref="S17:T17"/>
    <mergeCell ref="U17:X17"/>
    <mergeCell ref="A18:W18"/>
    <mergeCell ref="A19:X19"/>
    <mergeCell ref="A20:X20"/>
    <mergeCell ref="A21:X21"/>
    <mergeCell ref="A22:X22"/>
    <mergeCell ref="A23:X23"/>
    <mergeCell ref="A24:X24"/>
    <mergeCell ref="A25:W25"/>
    <mergeCell ref="A26:W26"/>
    <mergeCell ref="A27:W27"/>
    <mergeCell ref="A28:W28"/>
    <mergeCell ref="A29:W29"/>
    <mergeCell ref="A6:G7"/>
    <mergeCell ref="H6:I7"/>
    <mergeCell ref="J6:K7"/>
  </mergeCells>
  <dataValidations count="1">
    <dataValidation type="list" allowBlank="1" showInputMessage="1" showErrorMessage="1" sqref="J5">
      <formula1>计算台账!$A$3:$A$14</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
  <sheetViews>
    <sheetView workbookViewId="0">
      <selection activeCell="B3" sqref="B3:B14"/>
    </sheetView>
  </sheetViews>
  <sheetFormatPr defaultColWidth="9" defaultRowHeight="14.25"/>
  <cols>
    <col min="1" max="16384" width="9" style="43"/>
  </cols>
  <sheetData>
    <row r="1" ht="22" customHeight="1" spans="1:17">
      <c r="A1" s="12" t="s">
        <v>85</v>
      </c>
      <c r="B1" s="44" t="s">
        <v>86</v>
      </c>
      <c r="C1" s="44"/>
      <c r="D1" s="44"/>
      <c r="E1" s="44"/>
      <c r="F1" s="44"/>
      <c r="G1" s="44"/>
      <c r="H1" s="44"/>
      <c r="I1" s="44"/>
      <c r="J1" s="44" t="s">
        <v>87</v>
      </c>
      <c r="K1" s="44"/>
      <c r="L1" s="44"/>
      <c r="M1" s="44"/>
      <c r="N1" s="44"/>
      <c r="O1" s="44"/>
      <c r="P1" s="44"/>
      <c r="Q1" s="44"/>
    </row>
    <row r="2" s="42" customFormat="1" ht="57" spans="1:17">
      <c r="A2" s="12"/>
      <c r="B2" s="45" t="s">
        <v>88</v>
      </c>
      <c r="C2" s="12" t="s">
        <v>89</v>
      </c>
      <c r="D2" s="46" t="s">
        <v>90</v>
      </c>
      <c r="E2" s="12" t="s">
        <v>91</v>
      </c>
      <c r="F2" s="46" t="s">
        <v>92</v>
      </c>
      <c r="G2" s="12" t="s">
        <v>93</v>
      </c>
      <c r="H2" s="12" t="s">
        <v>94</v>
      </c>
      <c r="I2" s="46" t="s">
        <v>95</v>
      </c>
      <c r="J2" s="45" t="s">
        <v>88</v>
      </c>
      <c r="K2" s="12" t="s">
        <v>89</v>
      </c>
      <c r="L2" s="46" t="s">
        <v>90</v>
      </c>
      <c r="M2" s="12" t="s">
        <v>91</v>
      </c>
      <c r="N2" s="46" t="s">
        <v>92</v>
      </c>
      <c r="O2" s="12" t="s">
        <v>93</v>
      </c>
      <c r="P2" s="12" t="s">
        <v>94</v>
      </c>
      <c r="Q2" s="46" t="s">
        <v>95</v>
      </c>
    </row>
    <row r="3" spans="1:17">
      <c r="A3" s="8">
        <v>1</v>
      </c>
      <c r="B3" s="47">
        <f t="shared" ref="B3:B14" si="0">C3+E3+G3+H3</f>
        <v>0</v>
      </c>
      <c r="C3" s="47">
        <f>ROUND(过录台账!B6/1000,0)</f>
        <v>0</v>
      </c>
      <c r="D3" s="47">
        <f>ROUND(过录台账!B7/1000,0)</f>
        <v>0</v>
      </c>
      <c r="E3" s="47">
        <f>ROUND(过录台账!B8/1000,0)</f>
        <v>0</v>
      </c>
      <c r="F3" s="47">
        <f>ROUND(过录台账!B9/1000,0)</f>
        <v>0</v>
      </c>
      <c r="G3" s="47">
        <f>ROUND(过录台账!B10/1000,0)</f>
        <v>0</v>
      </c>
      <c r="H3" s="47">
        <f>ROUND(过录台账!B11/1000,0)</f>
        <v>0</v>
      </c>
      <c r="I3" s="47">
        <f>ROUND(过录台账!B12/1000,0)</f>
        <v>0</v>
      </c>
      <c r="J3" s="47">
        <f>K3+M3+O3+P3</f>
        <v>0</v>
      </c>
      <c r="K3" s="47">
        <f>ROUND(IF(过录台账!D6="",过录台账!C6,过录台账!D6)/1000,0)</f>
        <v>0</v>
      </c>
      <c r="L3" s="47">
        <f>ROUND(IF(过录台账!D7="",过录台账!C7,过录台账!D7)/1000,0)</f>
        <v>0</v>
      </c>
      <c r="M3" s="47">
        <f>ROUND(IF(过录台账!D8="",过录台账!C8,过录台账!D8)/1000,0)</f>
        <v>0</v>
      </c>
      <c r="N3" s="47">
        <f>ROUND(IF(过录台账!D9="",过录台账!C9,过录台账!D9)/1000,0)</f>
        <v>0</v>
      </c>
      <c r="O3" s="47">
        <f>ROUND(IF(过录台账!D10="",过录台账!C10,过录台账!D10)/1000,0)</f>
        <v>0</v>
      </c>
      <c r="P3" s="47">
        <f>ROUND(IF(过录台账!D11="",过录台账!C11,过录台账!D11)/1000,0)</f>
        <v>0</v>
      </c>
      <c r="Q3" s="47">
        <f>ROUND(IF(过录台账!D12="",过录台账!C12,过录台账!D12)/1000,0)</f>
        <v>0</v>
      </c>
    </row>
    <row r="4" spans="1:17">
      <c r="A4" s="8">
        <v>2</v>
      </c>
      <c r="B4" s="47">
        <f t="shared" si="0"/>
        <v>0</v>
      </c>
      <c r="C4" s="47">
        <f>ROUND(过录台账!F6/1000,0)</f>
        <v>0</v>
      </c>
      <c r="D4" s="47">
        <f>ROUND(过录台账!F7/1000,0)</f>
        <v>0</v>
      </c>
      <c r="E4" s="47">
        <f>ROUND(过录台账!F8/1000,0)</f>
        <v>0</v>
      </c>
      <c r="F4" s="47">
        <f>ROUND(过录台账!F9/1000,0)</f>
        <v>0</v>
      </c>
      <c r="G4" s="47">
        <f>ROUND(过录台账!F10/1000,0)</f>
        <v>0</v>
      </c>
      <c r="H4" s="47">
        <f>ROUND(过录台账!F11/1000,0)</f>
        <v>0</v>
      </c>
      <c r="I4" s="47">
        <f>ROUND(过录台账!F12/1000,0)</f>
        <v>0</v>
      </c>
      <c r="J4" s="47">
        <f t="shared" ref="J4:J14" si="1">K4+M4+O4+P4</f>
        <v>0</v>
      </c>
      <c r="K4" s="47">
        <f>ROUND(IF(过录台账!H6="",过录台账!G6,过录台账!H6)/1000,0)</f>
        <v>0</v>
      </c>
      <c r="L4" s="47">
        <f>ROUND(IF(过录台账!H7="",过录台账!G7,过录台账!H7)/1000,0)</f>
        <v>0</v>
      </c>
      <c r="M4" s="47">
        <f>ROUND(IF(过录台账!H8="",过录台账!G8,过录台账!H8)/1000,0)</f>
        <v>0</v>
      </c>
      <c r="N4" s="47">
        <f>ROUND(IF(过录台账!H9="",过录台账!G9,过录台账!H9)/1000,0)</f>
        <v>0</v>
      </c>
      <c r="O4" s="47">
        <f>ROUND(IF(过录台账!H10="",过录台账!G10,过录台账!H10)/1000,0)</f>
        <v>0</v>
      </c>
      <c r="P4" s="47">
        <f>ROUND(IF(过录台账!H11="",过录台账!G11,过录台账!H11)/1000,0)</f>
        <v>0</v>
      </c>
      <c r="Q4" s="47">
        <f>ROUND(IF(过录台账!H12="",过录台账!G12,过录台账!H12)/1000,0)</f>
        <v>0</v>
      </c>
    </row>
    <row r="5" spans="1:17">
      <c r="A5" s="8">
        <v>3</v>
      </c>
      <c r="B5" s="47">
        <f t="shared" si="0"/>
        <v>0</v>
      </c>
      <c r="C5" s="47">
        <f>ROUND(过录台账!J6/1000,0)</f>
        <v>0</v>
      </c>
      <c r="D5" s="47">
        <f>ROUND(过录台账!J7/1000,0)</f>
        <v>0</v>
      </c>
      <c r="E5" s="47">
        <f>ROUND(过录台账!J8/1000,0)</f>
        <v>0</v>
      </c>
      <c r="F5" s="47">
        <f>ROUND(过录台账!J9/1000,0)</f>
        <v>0</v>
      </c>
      <c r="G5" s="47">
        <f>ROUND(过录台账!J10/1000,0)</f>
        <v>0</v>
      </c>
      <c r="H5" s="47">
        <f>ROUND(过录台账!J11/1000,0)</f>
        <v>0</v>
      </c>
      <c r="I5" s="47">
        <f>ROUND(过录台账!J12/1000,0)</f>
        <v>0</v>
      </c>
      <c r="J5" s="47">
        <f t="shared" si="1"/>
        <v>0</v>
      </c>
      <c r="K5" s="47">
        <f>ROUND(IF(过录台账!L6="",过录台账!K6,过录台账!L6)/1000,0)</f>
        <v>0</v>
      </c>
      <c r="L5" s="47">
        <f>ROUND(IF(过录台账!L7="",过录台账!K7,过录台账!L7)/1000,0)</f>
        <v>0</v>
      </c>
      <c r="M5" s="47">
        <f>ROUND(IF(过录台账!L8="",过录台账!K8,过录台账!L8)/1000,0)</f>
        <v>0</v>
      </c>
      <c r="N5" s="47">
        <f>ROUND(IF(过录台账!L9="",过录台账!K9,过录台账!L9)/1000,0)</f>
        <v>0</v>
      </c>
      <c r="O5" s="47">
        <f>ROUND(IF(过录台账!L10="",过录台账!K10,过录台账!L10)/1000,0)</f>
        <v>0</v>
      </c>
      <c r="P5" s="47">
        <f>ROUND(IF(过录台账!L11="",过录台账!K11,过录台账!L11)/1000,0)</f>
        <v>0</v>
      </c>
      <c r="Q5" s="47">
        <f>ROUND(IF(过录台账!L12="",过录台账!K12,过录台账!L12)/1000,0)</f>
        <v>0</v>
      </c>
    </row>
    <row r="6" spans="1:17">
      <c r="A6" s="8">
        <v>4</v>
      </c>
      <c r="B6" s="47">
        <f t="shared" si="0"/>
        <v>0</v>
      </c>
      <c r="C6" s="47">
        <f>ROUND(过录台账!N6/1000,0)</f>
        <v>0</v>
      </c>
      <c r="D6" s="47">
        <f>ROUND(过录台账!N7/1000,0)</f>
        <v>0</v>
      </c>
      <c r="E6" s="47">
        <f>ROUND(过录台账!N8/1000,0)</f>
        <v>0</v>
      </c>
      <c r="F6" s="47">
        <f>ROUND(过录台账!N9/1000,0)</f>
        <v>0</v>
      </c>
      <c r="G6" s="47">
        <f>ROUND(过录台账!N10/1000,0)</f>
        <v>0</v>
      </c>
      <c r="H6" s="47">
        <f>ROUND(过录台账!N11/1000,0)</f>
        <v>0</v>
      </c>
      <c r="I6" s="47">
        <f>ROUND(过录台账!N12/1000,0)</f>
        <v>0</v>
      </c>
      <c r="J6" s="47">
        <f t="shared" si="1"/>
        <v>0</v>
      </c>
      <c r="K6" s="47">
        <f>ROUND(IF(过录台账!P6="",过录台账!O6,过录台账!P6)/1000,0)</f>
        <v>0</v>
      </c>
      <c r="L6" s="47">
        <f>ROUND(IF(过录台账!P7="",过录台账!O7,过录台账!P7)/1000,0)</f>
        <v>0</v>
      </c>
      <c r="M6" s="47">
        <f>ROUND(IF(过录台账!P8="",过录台账!O8,过录台账!P8)/1000,0)</f>
        <v>0</v>
      </c>
      <c r="N6" s="47">
        <f>ROUND(IF(过录台账!P9="",过录台账!O9,过录台账!P9)/1000,0)</f>
        <v>0</v>
      </c>
      <c r="O6" s="47">
        <f>ROUND(IF(过录台账!P10="",过录台账!O10,过录台账!P10)/1000,0)</f>
        <v>0</v>
      </c>
      <c r="P6" s="47">
        <f>ROUND(IF(过录台账!P11="",过录台账!O11,过录台账!P11)/1000,0)</f>
        <v>0</v>
      </c>
      <c r="Q6" s="47">
        <f>ROUND(IF(过录台账!P12="",过录台账!O12,过录台账!P12)/1000,0)</f>
        <v>0</v>
      </c>
    </row>
    <row r="7" spans="1:17">
      <c r="A7" s="8">
        <v>5</v>
      </c>
      <c r="B7" s="47">
        <f t="shared" si="0"/>
        <v>0</v>
      </c>
      <c r="C7" s="47">
        <f>ROUND(过录台账!R6/1000,0)</f>
        <v>0</v>
      </c>
      <c r="D7" s="47">
        <f>ROUND(过录台账!R7/1000,0)</f>
        <v>0</v>
      </c>
      <c r="E7" s="47">
        <f>ROUND(过录台账!R8/1000,0)</f>
        <v>0</v>
      </c>
      <c r="F7" s="47">
        <f>ROUND(过录台账!R9/1000,0)</f>
        <v>0</v>
      </c>
      <c r="G7" s="47">
        <f>ROUND(过录台账!R10/1000,0)</f>
        <v>0</v>
      </c>
      <c r="H7" s="47">
        <f>ROUND(过录台账!R11/1000,0)</f>
        <v>0</v>
      </c>
      <c r="I7" s="47">
        <f>ROUND(过录台账!R12/1000,0)</f>
        <v>0</v>
      </c>
      <c r="J7" s="47">
        <f t="shared" si="1"/>
        <v>0</v>
      </c>
      <c r="K7" s="47">
        <f>ROUND(IF(过录台账!T6="",过录台账!S6,过录台账!T6)/1000,0)</f>
        <v>0</v>
      </c>
      <c r="L7" s="47">
        <f>ROUND(IF(过录台账!T7="",过录台账!S7,过录台账!T7)/1000,0)</f>
        <v>0</v>
      </c>
      <c r="M7" s="47">
        <f>ROUND(IF(过录台账!T8="",过录台账!S8,过录台账!T8)/1000,0)</f>
        <v>0</v>
      </c>
      <c r="N7" s="47">
        <f>ROUND(IF(过录台账!T9="",过录台账!S9,过录台账!T9)/1000,0)</f>
        <v>0</v>
      </c>
      <c r="O7" s="47">
        <f>ROUND(IF(过录台账!T10="",过录台账!S10,过录台账!T10)/1000,0)</f>
        <v>0</v>
      </c>
      <c r="P7" s="47">
        <f>ROUND(IF(过录台账!T11="",过录台账!S11,过录台账!T11)/1000,0)</f>
        <v>0</v>
      </c>
      <c r="Q7" s="47">
        <f>ROUND(IF(过录台账!T12="",过录台账!S12,过录台账!T12)/1000,0)</f>
        <v>0</v>
      </c>
    </row>
    <row r="8" spans="1:17">
      <c r="A8" s="8">
        <v>6</v>
      </c>
      <c r="B8" s="47">
        <f t="shared" si="0"/>
        <v>0</v>
      </c>
      <c r="C8" s="47">
        <f>ROUND(过录台账!V6/1000,0)</f>
        <v>0</v>
      </c>
      <c r="D8" s="47">
        <f>ROUND(过录台账!V7/1000,0)</f>
        <v>0</v>
      </c>
      <c r="E8" s="47">
        <f>ROUND(过录台账!V8/1000,0)</f>
        <v>0</v>
      </c>
      <c r="F8" s="47">
        <f>ROUND(过录台账!V9/1000,0)</f>
        <v>0</v>
      </c>
      <c r="G8" s="47">
        <f>ROUND(过录台账!V10/1000,0)</f>
        <v>0</v>
      </c>
      <c r="H8" s="47">
        <f>ROUND(过录台账!V11/1000,0)</f>
        <v>0</v>
      </c>
      <c r="I8" s="47">
        <f>ROUND(过录台账!V12/1000,0)</f>
        <v>0</v>
      </c>
      <c r="J8" s="47">
        <f t="shared" si="1"/>
        <v>0</v>
      </c>
      <c r="K8" s="47">
        <f>ROUND(IF(过录台账!X6="",过录台账!W6,过录台账!X6)/1000,0)</f>
        <v>0</v>
      </c>
      <c r="L8" s="47">
        <f>ROUND(IF(过录台账!X7="",过录台账!W7,过录台账!X7)/1000,0)</f>
        <v>0</v>
      </c>
      <c r="M8" s="47">
        <f>ROUND(IF(过录台账!X8="",过录台账!W8,过录台账!X8)/1000,0)</f>
        <v>0</v>
      </c>
      <c r="N8" s="47">
        <f>ROUND(IF(过录台账!X9="",过录台账!W9,过录台账!X9)/1000,0)</f>
        <v>0</v>
      </c>
      <c r="O8" s="47">
        <f>ROUND(IF(过录台账!X10="",过录台账!W10,过录台账!X10)/1000,0)</f>
        <v>0</v>
      </c>
      <c r="P8" s="47">
        <f>ROUND(IF(过录台账!X11="",过录台账!W11,过录台账!X11)/1000,0)</f>
        <v>0</v>
      </c>
      <c r="Q8" s="47">
        <f>ROUND(IF(过录台账!X12="",过录台账!W12,过录台账!X12)/1000,0)</f>
        <v>0</v>
      </c>
    </row>
    <row r="9" spans="1:17">
      <c r="A9" s="8">
        <v>7</v>
      </c>
      <c r="B9" s="47">
        <f t="shared" si="0"/>
        <v>0</v>
      </c>
      <c r="C9" s="47">
        <f>ROUND(过录台账!Z6/1000,0)</f>
        <v>0</v>
      </c>
      <c r="D9" s="47">
        <f>ROUND(过录台账!Z7/1000,0)</f>
        <v>0</v>
      </c>
      <c r="E9" s="47">
        <f>ROUND(过录台账!Z8/1000,0)</f>
        <v>0</v>
      </c>
      <c r="F9" s="47">
        <f>ROUND(过录台账!Z9/1000,0)</f>
        <v>0</v>
      </c>
      <c r="G9" s="47">
        <f>ROUND(过录台账!Z10/1000,0)</f>
        <v>0</v>
      </c>
      <c r="H9" s="47">
        <f>ROUND(过录台账!Z11/1000,0)</f>
        <v>0</v>
      </c>
      <c r="I9" s="47">
        <f>ROUND(过录台账!Z12/1000,0)</f>
        <v>0</v>
      </c>
      <c r="J9" s="47">
        <f t="shared" si="1"/>
        <v>0</v>
      </c>
      <c r="K9" s="47">
        <f>ROUND(IF(过录台账!AB6="",过录台账!AA6,过录台账!AB6)/1000,0)</f>
        <v>0</v>
      </c>
      <c r="L9" s="47">
        <f>ROUND(IF(过录台账!AB7="",过录台账!AA7,过录台账!AB7)/1000,0)</f>
        <v>0</v>
      </c>
      <c r="M9" s="47">
        <f>ROUND(IF(过录台账!AB8="",过录台账!AA8,过录台账!AB8)/1000,0)</f>
        <v>0</v>
      </c>
      <c r="N9" s="47">
        <f>ROUND(IF(过录台账!AB9="",过录台账!AA9,过录台账!AB9)/1000,0)</f>
        <v>0</v>
      </c>
      <c r="O9" s="47">
        <f>ROUND(IF(过录台账!AB10="",过录台账!AA10,过录台账!AB10)/1000,0)</f>
        <v>0</v>
      </c>
      <c r="P9" s="47">
        <f>ROUND(IF(过录台账!AB11="",过录台账!AA11,过录台账!AB11)/1000,0)</f>
        <v>0</v>
      </c>
      <c r="Q9" s="47">
        <f>ROUND(IF(过录台账!AB12="",过录台账!AA12,过录台账!AB12)/1000,0)</f>
        <v>0</v>
      </c>
    </row>
    <row r="10" spans="1:17">
      <c r="A10" s="8">
        <v>8</v>
      </c>
      <c r="B10" s="47">
        <f t="shared" si="0"/>
        <v>0</v>
      </c>
      <c r="C10" s="47">
        <f>ROUND(过录台账!AD6/1000,0)</f>
        <v>0</v>
      </c>
      <c r="D10" s="47">
        <f>ROUND(过录台账!AD7/1000,0)</f>
        <v>0</v>
      </c>
      <c r="E10" s="47">
        <f>ROUND(过录台账!AD8/1000,0)</f>
        <v>0</v>
      </c>
      <c r="F10" s="47">
        <f>ROUND(过录台账!AD9/1000,0)</f>
        <v>0</v>
      </c>
      <c r="G10" s="47">
        <f>ROUND(过录台账!AD10/1000,0)</f>
        <v>0</v>
      </c>
      <c r="H10" s="47">
        <f>ROUND(过录台账!AD11/1000,0)</f>
        <v>0</v>
      </c>
      <c r="I10" s="47">
        <f>ROUND(过录台账!AD12/1000,0)</f>
        <v>0</v>
      </c>
      <c r="J10" s="47">
        <f t="shared" si="1"/>
        <v>0</v>
      </c>
      <c r="K10" s="47">
        <f>ROUND(IF(过录台账!AF6="",过录台账!AE6,过录台账!AF6)/1000,0)</f>
        <v>0</v>
      </c>
      <c r="L10" s="47">
        <f>ROUND(IF(过录台账!AF7="",过录台账!AE7,过录台账!AF7)/1000,0)</f>
        <v>0</v>
      </c>
      <c r="M10" s="47">
        <f>ROUND(IF(过录台账!AF8="",过录台账!AE8,过录台账!AF8)/1000,0)</f>
        <v>0</v>
      </c>
      <c r="N10" s="47">
        <f>ROUND(IF(过录台账!AF9="",过录台账!AE9,过录台账!AF9)/1000,0)</f>
        <v>0</v>
      </c>
      <c r="O10" s="47">
        <f>ROUND(IF(过录台账!AF10="",过录台账!AE10,过录台账!AF10)/1000,0)</f>
        <v>0</v>
      </c>
      <c r="P10" s="47">
        <f>ROUND(IF(过录台账!AF11="",过录台账!AE11,过录台账!AF11)/1000,0)</f>
        <v>0</v>
      </c>
      <c r="Q10" s="47">
        <f>ROUND(IF(过录台账!AF12="",过录台账!AE12,过录台账!AF12)/1000,0)</f>
        <v>0</v>
      </c>
    </row>
    <row r="11" spans="1:17">
      <c r="A11" s="8">
        <v>9</v>
      </c>
      <c r="B11" s="47">
        <f t="shared" si="0"/>
        <v>0</v>
      </c>
      <c r="C11" s="47">
        <f>ROUND(过录台账!AH6/1000,0)</f>
        <v>0</v>
      </c>
      <c r="D11" s="47">
        <f>ROUND(过录台账!AH7/1000,0)</f>
        <v>0</v>
      </c>
      <c r="E11" s="47">
        <f>ROUND(过录台账!AH8/1000,0)</f>
        <v>0</v>
      </c>
      <c r="F11" s="47">
        <f>ROUND(过录台账!AH9/1000,0)</f>
        <v>0</v>
      </c>
      <c r="G11" s="47">
        <f>ROUND(过录台账!AH10/1000,0)</f>
        <v>0</v>
      </c>
      <c r="H11" s="47">
        <f>ROUND(过录台账!AH11/1000,0)</f>
        <v>0</v>
      </c>
      <c r="I11" s="47">
        <f>ROUND(过录台账!AH12/1000,0)</f>
        <v>0</v>
      </c>
      <c r="J11" s="47">
        <f t="shared" si="1"/>
        <v>0</v>
      </c>
      <c r="K11" s="47">
        <f>ROUND(IF(过录台账!AJ6="",过录台账!AI6,过录台账!AJ6)/1000,0)</f>
        <v>0</v>
      </c>
      <c r="L11" s="47">
        <f>ROUND(IF(过录台账!AJ7="",过录台账!AI7,过录台账!AJ7)/1000,0)</f>
        <v>0</v>
      </c>
      <c r="M11" s="47">
        <f>ROUND(IF(过录台账!AJ8="",过录台账!AI8,过录台账!AJ8)/1000,0)</f>
        <v>0</v>
      </c>
      <c r="N11" s="47">
        <f>ROUND(IF(过录台账!AJ9="",过录台账!AI9,过录台账!AJ9)/1000,0)</f>
        <v>0</v>
      </c>
      <c r="O11" s="47">
        <f>ROUND(IF(过录台账!AJ10="",过录台账!AI10,过录台账!AJ10)/1000,0)</f>
        <v>0</v>
      </c>
      <c r="P11" s="47">
        <f>ROUND(IF(过录台账!AJ11="",过录台账!AI11,过录台账!AJ11)/1000,0)</f>
        <v>0</v>
      </c>
      <c r="Q11" s="47">
        <f>ROUND(IF(过录台账!AJ12="",过录台账!AI12,过录台账!AJ12)/1000,0)</f>
        <v>0</v>
      </c>
    </row>
    <row r="12" spans="1:17">
      <c r="A12" s="8">
        <v>10</v>
      </c>
      <c r="B12" s="47">
        <f t="shared" si="0"/>
        <v>0</v>
      </c>
      <c r="C12" s="47">
        <f>ROUND(过录台账!AL6/1000,0)</f>
        <v>0</v>
      </c>
      <c r="D12" s="47">
        <f>ROUND(过录台账!AL7/1000,0)</f>
        <v>0</v>
      </c>
      <c r="E12" s="47">
        <f>ROUND(过录台账!AL8/1000,0)</f>
        <v>0</v>
      </c>
      <c r="F12" s="47">
        <f>ROUND(过录台账!AL9/1000,0)</f>
        <v>0</v>
      </c>
      <c r="G12" s="47">
        <f>ROUND(过录台账!AL10/1000,0)</f>
        <v>0</v>
      </c>
      <c r="H12" s="47">
        <f>ROUND(过录台账!AL11/1000,0)</f>
        <v>0</v>
      </c>
      <c r="I12" s="47">
        <f>ROUND(过录台账!AL12/1000,0)</f>
        <v>0</v>
      </c>
      <c r="J12" s="47">
        <f t="shared" si="1"/>
        <v>0</v>
      </c>
      <c r="K12" s="47">
        <f>ROUND(IF(过录台账!AN6="",过录台账!AM6,过录台账!AN6)/1000,0)</f>
        <v>0</v>
      </c>
      <c r="L12" s="47">
        <f>ROUND(IF(过录台账!AN7="",过录台账!AM7,过录台账!AN7)/1000,0)</f>
        <v>0</v>
      </c>
      <c r="M12" s="47">
        <f>ROUND(IF(过录台账!AN8="",过录台账!AM8,过录台账!AN8)/1000,0)</f>
        <v>0</v>
      </c>
      <c r="N12" s="47">
        <f>ROUND(IF(过录台账!AN9="",过录台账!AM9,过录台账!AN9)/1000,0)</f>
        <v>0</v>
      </c>
      <c r="O12" s="47">
        <f>ROUND(IF(过录台账!AN10="",过录台账!AM10,过录台账!AN10)/1000,0)</f>
        <v>0</v>
      </c>
      <c r="P12" s="47">
        <f>ROUND(IF(过录台账!AN11="",过录台账!AM11,过录台账!AN11)/1000,0)</f>
        <v>0</v>
      </c>
      <c r="Q12" s="47">
        <f>ROUND(IF(过录台账!AN12="",过录台账!AM12,过录台账!AN12)/1000,0)</f>
        <v>0</v>
      </c>
    </row>
    <row r="13" spans="1:17">
      <c r="A13" s="8">
        <v>11</v>
      </c>
      <c r="B13" s="47">
        <f t="shared" si="0"/>
        <v>0</v>
      </c>
      <c r="C13" s="47">
        <f>ROUND(过录台账!AP6/1000,0)</f>
        <v>0</v>
      </c>
      <c r="D13" s="47">
        <f>ROUND(过录台账!AP7/1000,0)</f>
        <v>0</v>
      </c>
      <c r="E13" s="47">
        <f>ROUND(过录台账!AP8/1000,0)</f>
        <v>0</v>
      </c>
      <c r="F13" s="47">
        <f>ROUND(过录台账!AP9/1000,0)</f>
        <v>0</v>
      </c>
      <c r="G13" s="47">
        <f>ROUND(过录台账!AP10/1000,0)</f>
        <v>0</v>
      </c>
      <c r="H13" s="47">
        <f>ROUND(过录台账!AP11/1000,0)</f>
        <v>0</v>
      </c>
      <c r="I13" s="47">
        <f>ROUND(过录台账!AP12/1000,0)</f>
        <v>0</v>
      </c>
      <c r="J13" s="47">
        <f t="shared" si="1"/>
        <v>0</v>
      </c>
      <c r="K13" s="47">
        <f>ROUND(IF(过录台账!AR6="",过录台账!AQ6,过录台账!AR6)/1000,0)</f>
        <v>0</v>
      </c>
      <c r="L13" s="47">
        <f>ROUND(IF(过录台账!AR7="",过录台账!AQ7,过录台账!AR7)/1000,0)</f>
        <v>0</v>
      </c>
      <c r="M13" s="47">
        <f>ROUND(IF(过录台账!AR8="",过录台账!AQ8,过录台账!AR8)/1000,0)</f>
        <v>0</v>
      </c>
      <c r="N13" s="47">
        <f>ROUND(IF(过录台账!AR9="",过录台账!AQ9,过录台账!AR9)/1000,0)</f>
        <v>0</v>
      </c>
      <c r="O13" s="47">
        <f>ROUND(IF(过录台账!AR10="",过录台账!AQ10,过录台账!AR10)/1000,0)</f>
        <v>0</v>
      </c>
      <c r="P13" s="47">
        <f>ROUND(IF(过录台账!AR11="",过录台账!AQ11,过录台账!AR11)/1000,0)</f>
        <v>0</v>
      </c>
      <c r="Q13" s="47">
        <f>ROUND(IF(过录台账!AR12="",过录台账!AQ12,过录台账!AR12)/1000,0)</f>
        <v>0</v>
      </c>
    </row>
    <row r="14" spans="1:17">
      <c r="A14" s="8">
        <v>12</v>
      </c>
      <c r="B14" s="47">
        <f t="shared" si="0"/>
        <v>0</v>
      </c>
      <c r="C14" s="47">
        <f>ROUND(过录台账!AT6/1000,0)</f>
        <v>0</v>
      </c>
      <c r="D14" s="47">
        <f>ROUND(过录台账!AT7/1000,0)</f>
        <v>0</v>
      </c>
      <c r="E14" s="47">
        <f>ROUND(过录台账!AT8/1000,0)</f>
        <v>0</v>
      </c>
      <c r="F14" s="47">
        <f>ROUND(过录台账!AT9/1000,0)</f>
        <v>0</v>
      </c>
      <c r="G14" s="47">
        <f>ROUND(过录台账!AT10/1000,0)</f>
        <v>0</v>
      </c>
      <c r="H14" s="47">
        <f>ROUND(过录台账!AT11/1000,0)</f>
        <v>0</v>
      </c>
      <c r="I14" s="47">
        <f>ROUND(过录台账!AT12/1000,0)</f>
        <v>0</v>
      </c>
      <c r="J14" s="47">
        <f t="shared" si="1"/>
        <v>0</v>
      </c>
      <c r="K14" s="47">
        <f>ROUND(IF(过录台账!AV6="",过录台账!AU6,过录台账!AV6)/1000,0)</f>
        <v>0</v>
      </c>
      <c r="L14" s="47">
        <f>ROUND(IF(过录台账!AV7="",过录台账!AU7,过录台账!AV7)/1000,0)</f>
        <v>0</v>
      </c>
      <c r="M14" s="47">
        <f>ROUND(IF(过录台账!AV8="",过录台账!AU8,过录台账!AV8)/1000,0)</f>
        <v>0</v>
      </c>
      <c r="N14" s="47">
        <f>ROUND(IF(过录台账!AV9="",过录台账!AU9,过录台账!AV9)/1000,0)</f>
        <v>0</v>
      </c>
      <c r="O14" s="47">
        <f>ROUND(IF(过录台账!AV10="",过录台账!AU10,过录台账!AV10)/1000,0)</f>
        <v>0</v>
      </c>
      <c r="P14" s="47">
        <f>ROUND(IF(过录台账!AV11="",过录台账!AU11,过录台账!AV11)/1000,0)</f>
        <v>0</v>
      </c>
      <c r="Q14" s="47">
        <f>ROUND(IF(过录台账!AV12="",过录台账!AU12,过录台账!AV12)/1000,0)</f>
        <v>0</v>
      </c>
    </row>
  </sheetData>
  <sheetProtection formatCells="0" formatColumns="0" formatRows="0" insertRows="0" insertColumns="0" insertHyperlinks="0" deleteColumns="0" deleteRows="0" sort="0" autoFilter="0" pivotTables="0"/>
  <mergeCells count="3">
    <mergeCell ref="B1:I1"/>
    <mergeCell ref="J1:Q1"/>
    <mergeCell ref="A1:A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2"/>
  <sheetViews>
    <sheetView showGridLines="0" zoomScale="130" zoomScaleNormal="130" workbookViewId="0">
      <pane xSplit="1" topLeftCell="B1" activePane="topRight" state="frozen"/>
      <selection/>
      <selection pane="topRight" activeCell="B5" sqref="B5"/>
    </sheetView>
  </sheetViews>
  <sheetFormatPr defaultColWidth="9" defaultRowHeight="15.75"/>
  <cols>
    <col min="1" max="1" width="34.05" style="19" customWidth="1"/>
    <col min="2" max="9" width="9.00833333333333" style="19" customWidth="1"/>
    <col min="10" max="49" width="9" style="19"/>
    <col min="50" max="16384" width="9" style="20"/>
  </cols>
  <sheetData>
    <row r="1" s="19" customFormat="1" ht="25" customHeight="1" spans="1:5">
      <c r="A1" s="21" t="s">
        <v>96</v>
      </c>
      <c r="B1" s="22"/>
      <c r="C1" s="22"/>
      <c r="D1" s="22"/>
      <c r="E1" s="22"/>
    </row>
    <row r="2" s="19" customFormat="1" ht="25" customHeight="1" spans="1:2">
      <c r="A2" s="23" t="s">
        <v>97</v>
      </c>
      <c r="B2" s="24"/>
    </row>
    <row r="3" s="19" customFormat="1" ht="25" customHeight="1" spans="1:49">
      <c r="A3" s="25" t="s">
        <v>98</v>
      </c>
      <c r="B3" s="26" t="s">
        <v>99</v>
      </c>
      <c r="C3" s="26"/>
      <c r="D3" s="26"/>
      <c r="E3" s="26"/>
      <c r="F3" s="39" t="s">
        <v>100</v>
      </c>
      <c r="G3" s="26"/>
      <c r="H3" s="26"/>
      <c r="I3" s="26"/>
      <c r="J3" s="41" t="s">
        <v>101</v>
      </c>
      <c r="K3" s="26"/>
      <c r="L3" s="26"/>
      <c r="M3" s="26"/>
      <c r="N3" s="41" t="s">
        <v>102</v>
      </c>
      <c r="O3" s="26"/>
      <c r="P3" s="26"/>
      <c r="Q3" s="26"/>
      <c r="R3" s="41" t="s">
        <v>103</v>
      </c>
      <c r="S3" s="26"/>
      <c r="T3" s="26"/>
      <c r="U3" s="26"/>
      <c r="V3" s="41" t="s">
        <v>104</v>
      </c>
      <c r="W3" s="26"/>
      <c r="X3" s="26"/>
      <c r="Y3" s="26"/>
      <c r="Z3" s="41" t="s">
        <v>105</v>
      </c>
      <c r="AA3" s="26"/>
      <c r="AB3" s="26"/>
      <c r="AC3" s="26"/>
      <c r="AD3" s="41" t="s">
        <v>106</v>
      </c>
      <c r="AE3" s="26"/>
      <c r="AF3" s="26"/>
      <c r="AG3" s="26"/>
      <c r="AH3" s="41" t="s">
        <v>107</v>
      </c>
      <c r="AI3" s="26"/>
      <c r="AJ3" s="26"/>
      <c r="AK3" s="26"/>
      <c r="AL3" s="41" t="s">
        <v>108</v>
      </c>
      <c r="AM3" s="26"/>
      <c r="AN3" s="26"/>
      <c r="AO3" s="26"/>
      <c r="AP3" s="41" t="s">
        <v>109</v>
      </c>
      <c r="AQ3" s="26"/>
      <c r="AR3" s="26"/>
      <c r="AS3" s="26"/>
      <c r="AT3" s="41" t="s">
        <v>110</v>
      </c>
      <c r="AU3" s="26"/>
      <c r="AV3" s="26"/>
      <c r="AW3" s="26"/>
    </row>
    <row r="4" s="19" customFormat="1" ht="25" customHeight="1" spans="1:49">
      <c r="A4" s="27"/>
      <c r="B4" s="28" t="s">
        <v>111</v>
      </c>
      <c r="C4" s="28" t="s">
        <v>112</v>
      </c>
      <c r="D4" s="29" t="s">
        <v>113</v>
      </c>
      <c r="E4" s="29" t="s">
        <v>114</v>
      </c>
      <c r="F4" s="28" t="s">
        <v>111</v>
      </c>
      <c r="G4" s="28" t="s">
        <v>112</v>
      </c>
      <c r="H4" s="29" t="s">
        <v>113</v>
      </c>
      <c r="I4" s="29" t="s">
        <v>114</v>
      </c>
      <c r="J4" s="28" t="s">
        <v>111</v>
      </c>
      <c r="K4" s="28" t="s">
        <v>112</v>
      </c>
      <c r="L4" s="29" t="s">
        <v>113</v>
      </c>
      <c r="M4" s="29" t="s">
        <v>114</v>
      </c>
      <c r="N4" s="28" t="s">
        <v>111</v>
      </c>
      <c r="O4" s="28" t="s">
        <v>112</v>
      </c>
      <c r="P4" s="29" t="s">
        <v>113</v>
      </c>
      <c r="Q4" s="29" t="s">
        <v>114</v>
      </c>
      <c r="R4" s="28" t="s">
        <v>111</v>
      </c>
      <c r="S4" s="28" t="s">
        <v>112</v>
      </c>
      <c r="T4" s="29" t="s">
        <v>113</v>
      </c>
      <c r="U4" s="29" t="s">
        <v>114</v>
      </c>
      <c r="V4" s="28" t="s">
        <v>111</v>
      </c>
      <c r="W4" s="28" t="s">
        <v>112</v>
      </c>
      <c r="X4" s="29" t="s">
        <v>113</v>
      </c>
      <c r="Y4" s="29" t="s">
        <v>114</v>
      </c>
      <c r="Z4" s="28" t="s">
        <v>111</v>
      </c>
      <c r="AA4" s="28" t="s">
        <v>112</v>
      </c>
      <c r="AB4" s="29" t="s">
        <v>113</v>
      </c>
      <c r="AC4" s="29" t="s">
        <v>114</v>
      </c>
      <c r="AD4" s="28" t="s">
        <v>111</v>
      </c>
      <c r="AE4" s="28" t="s">
        <v>112</v>
      </c>
      <c r="AF4" s="29" t="s">
        <v>113</v>
      </c>
      <c r="AG4" s="29" t="s">
        <v>114</v>
      </c>
      <c r="AH4" s="28" t="s">
        <v>111</v>
      </c>
      <c r="AI4" s="28" t="s">
        <v>112</v>
      </c>
      <c r="AJ4" s="29" t="s">
        <v>113</v>
      </c>
      <c r="AK4" s="29" t="s">
        <v>114</v>
      </c>
      <c r="AL4" s="28" t="s">
        <v>111</v>
      </c>
      <c r="AM4" s="28" t="s">
        <v>112</v>
      </c>
      <c r="AN4" s="29" t="s">
        <v>113</v>
      </c>
      <c r="AO4" s="29" t="s">
        <v>114</v>
      </c>
      <c r="AP4" s="28" t="s">
        <v>111</v>
      </c>
      <c r="AQ4" s="28" t="s">
        <v>112</v>
      </c>
      <c r="AR4" s="29" t="s">
        <v>113</v>
      </c>
      <c r="AS4" s="29" t="s">
        <v>114</v>
      </c>
      <c r="AT4" s="28" t="s">
        <v>111</v>
      </c>
      <c r="AU4" s="28" t="s">
        <v>112</v>
      </c>
      <c r="AV4" s="29" t="s">
        <v>113</v>
      </c>
      <c r="AW4" s="29" t="s">
        <v>114</v>
      </c>
    </row>
    <row r="5" s="19" customFormat="1" ht="25" customHeight="1" spans="1:49">
      <c r="A5" s="30" t="s">
        <v>115</v>
      </c>
      <c r="B5" s="31">
        <f>B6+B8+B10+B11</f>
        <v>0</v>
      </c>
      <c r="C5" s="31">
        <f>B5</f>
        <v>0</v>
      </c>
      <c r="D5" s="32" t="s">
        <v>35</v>
      </c>
      <c r="E5" s="40" t="s">
        <v>35</v>
      </c>
      <c r="F5" s="31">
        <f t="shared" ref="F5:K5" si="0">F6+F8+F10+F11</f>
        <v>0</v>
      </c>
      <c r="G5" s="31">
        <f t="shared" si="0"/>
        <v>0</v>
      </c>
      <c r="H5" s="32" t="s">
        <v>35</v>
      </c>
      <c r="I5" s="40" t="s">
        <v>35</v>
      </c>
      <c r="J5" s="31">
        <f t="shared" si="0"/>
        <v>0</v>
      </c>
      <c r="K5" s="31">
        <f t="shared" si="0"/>
        <v>0</v>
      </c>
      <c r="L5" s="32" t="s">
        <v>35</v>
      </c>
      <c r="M5" s="40" t="s">
        <v>35</v>
      </c>
      <c r="N5" s="31">
        <f>N6+N8+N10+N11</f>
        <v>0</v>
      </c>
      <c r="O5" s="31">
        <f>O6+O8+O10+O11</f>
        <v>0</v>
      </c>
      <c r="P5" s="32"/>
      <c r="Q5" s="40"/>
      <c r="R5" s="31">
        <f>R6+R8+R10+R11</f>
        <v>0</v>
      </c>
      <c r="S5" s="31">
        <f>S6+S8+S10+S11</f>
        <v>0</v>
      </c>
      <c r="T5" s="32"/>
      <c r="U5" s="40"/>
      <c r="V5" s="31">
        <f>V6+V8+V10+V11</f>
        <v>0</v>
      </c>
      <c r="W5" s="31">
        <f>W6+W8+W10+W11</f>
        <v>0</v>
      </c>
      <c r="X5" s="32"/>
      <c r="Y5" s="40"/>
      <c r="Z5" s="31">
        <f>Z6+Z8+Z10+Z11</f>
        <v>0</v>
      </c>
      <c r="AA5" s="31">
        <f>AA6+AA8+AA10+AA11</f>
        <v>0</v>
      </c>
      <c r="AB5" s="32"/>
      <c r="AC5" s="40"/>
      <c r="AD5" s="31">
        <f>AD6+AD8+AD10+AD11</f>
        <v>0</v>
      </c>
      <c r="AE5" s="31">
        <f>AE6+AE8+AE10+AE11</f>
        <v>0</v>
      </c>
      <c r="AF5" s="32"/>
      <c r="AG5" s="40"/>
      <c r="AH5" s="31">
        <f>AH6+AH8+AH10+AH11</f>
        <v>0</v>
      </c>
      <c r="AI5" s="31">
        <f>AI6+AI8+AI10+AI11</f>
        <v>0</v>
      </c>
      <c r="AJ5" s="32"/>
      <c r="AK5" s="40"/>
      <c r="AL5" s="31">
        <f>AL6+AL8+AL10+AL11</f>
        <v>0</v>
      </c>
      <c r="AM5" s="31">
        <f>AM6+AM8+AM10+AM11</f>
        <v>0</v>
      </c>
      <c r="AN5" s="32"/>
      <c r="AO5" s="40"/>
      <c r="AP5" s="31">
        <f>AP6+AP8+AP10+AP11</f>
        <v>0</v>
      </c>
      <c r="AQ5" s="31">
        <f>AQ6+AQ8+AQ10+AQ11</f>
        <v>0</v>
      </c>
      <c r="AR5" s="32"/>
      <c r="AS5" s="40"/>
      <c r="AT5" s="31">
        <f>AT6+AT8+AT10+AT11</f>
        <v>0</v>
      </c>
      <c r="AU5" s="31">
        <f>AU6+AU8+AU10+AU11</f>
        <v>0</v>
      </c>
      <c r="AV5" s="32"/>
      <c r="AW5" s="40"/>
    </row>
    <row r="6" s="19" customFormat="1" ht="25" customHeight="1" spans="1:49">
      <c r="A6" s="33" t="s">
        <v>116</v>
      </c>
      <c r="B6" s="34">
        <f>SUM('1月'!C:C)</f>
        <v>0</v>
      </c>
      <c r="C6" s="34">
        <f t="shared" ref="C6:C12" si="1">B6</f>
        <v>0</v>
      </c>
      <c r="D6" s="35" t="s">
        <v>35</v>
      </c>
      <c r="E6" s="40"/>
      <c r="F6" s="34">
        <f>SUM('2月'!C:C)</f>
        <v>0</v>
      </c>
      <c r="G6" s="34">
        <f>IF(D6&lt;&gt;"",D6,C6)+F6</f>
        <v>0</v>
      </c>
      <c r="H6" s="35" t="s">
        <v>35</v>
      </c>
      <c r="I6" s="40"/>
      <c r="J6" s="34">
        <f>SUM('3月'!C:C)</f>
        <v>0</v>
      </c>
      <c r="K6" s="34">
        <f t="shared" ref="K6:K12" si="2">IF(H6&lt;&gt;"",H6,G6)+J6</f>
        <v>0</v>
      </c>
      <c r="L6" s="35" t="s">
        <v>35</v>
      </c>
      <c r="M6" s="40"/>
      <c r="N6" s="34">
        <f>SUM('4月'!C:C)</f>
        <v>0</v>
      </c>
      <c r="O6" s="34">
        <f t="shared" ref="O6:O12" si="3">IF(L6&lt;&gt;"",L6,K6)+N6</f>
        <v>0</v>
      </c>
      <c r="P6" s="35"/>
      <c r="Q6" s="40"/>
      <c r="R6" s="34">
        <f>SUM('5月'!C:C)</f>
        <v>0</v>
      </c>
      <c r="S6" s="34">
        <f t="shared" ref="S6:S12" si="4">IF(P6&lt;&gt;"",P6,O6)+R6</f>
        <v>0</v>
      </c>
      <c r="T6" s="35"/>
      <c r="U6" s="40"/>
      <c r="V6" s="34">
        <f>SUM('6月'!C:C)</f>
        <v>0</v>
      </c>
      <c r="W6" s="34">
        <f t="shared" ref="W6:W12" si="5">IF(T6&lt;&gt;"",T6,S6)+V6</f>
        <v>0</v>
      </c>
      <c r="X6" s="35"/>
      <c r="Y6" s="40"/>
      <c r="Z6" s="34">
        <f>SUM('7月'!C:C)</f>
        <v>0</v>
      </c>
      <c r="AA6" s="34">
        <f t="shared" ref="AA6:AA12" si="6">IF(X6&lt;&gt;"",X6,W6)+Z6</f>
        <v>0</v>
      </c>
      <c r="AB6" s="35"/>
      <c r="AC6" s="40"/>
      <c r="AD6" s="34">
        <f>SUM('8月'!C:C)</f>
        <v>0</v>
      </c>
      <c r="AE6" s="34">
        <f t="shared" ref="AE6:AE12" si="7">IF(AB6&lt;&gt;"",AB6,AA6)+AD6</f>
        <v>0</v>
      </c>
      <c r="AF6" s="35"/>
      <c r="AG6" s="40"/>
      <c r="AH6" s="34">
        <f>SUM('9月'!C:C)</f>
        <v>0</v>
      </c>
      <c r="AI6" s="34">
        <f t="shared" ref="AI6:AI12" si="8">IF(AF6&lt;&gt;"",AF6,AE6)+AH6</f>
        <v>0</v>
      </c>
      <c r="AJ6" s="35"/>
      <c r="AK6" s="40"/>
      <c r="AL6" s="34">
        <f>SUM('10月'!C:C)</f>
        <v>0</v>
      </c>
      <c r="AM6" s="34">
        <f t="shared" ref="AM6:AM12" si="9">IF(AJ6&lt;&gt;"",AJ6,AI6)+AL6</f>
        <v>0</v>
      </c>
      <c r="AN6" s="35"/>
      <c r="AO6" s="40"/>
      <c r="AP6" s="34">
        <f>SUM('11月'!C:C)</f>
        <v>0</v>
      </c>
      <c r="AQ6" s="34">
        <f t="shared" ref="AQ6:AQ12" si="10">IF(AN6&lt;&gt;"",AN6,AM6)+AP6</f>
        <v>0</v>
      </c>
      <c r="AR6" s="35"/>
      <c r="AS6" s="40"/>
      <c r="AT6" s="34">
        <f>SUM('12月'!C:C)</f>
        <v>0</v>
      </c>
      <c r="AU6" s="34">
        <f t="shared" ref="AU6:AU12" si="11">IF(AR6&lt;&gt;"",AR6,AQ6)+AT6</f>
        <v>0</v>
      </c>
      <c r="AV6" s="35"/>
      <c r="AW6" s="40"/>
    </row>
    <row r="7" s="19" customFormat="1" ht="25" customHeight="1" spans="1:49">
      <c r="A7" s="36" t="s">
        <v>117</v>
      </c>
      <c r="B7" s="34">
        <f>SUMIFS('1月'!C:C,'1月'!F:F,"线上平台")</f>
        <v>0</v>
      </c>
      <c r="C7" s="34">
        <f t="shared" si="1"/>
        <v>0</v>
      </c>
      <c r="D7" s="37" t="s">
        <v>35</v>
      </c>
      <c r="E7" s="40"/>
      <c r="F7" s="34">
        <f>SUMIFS('2月'!C:C,'2月'!F:F,"线上平台")</f>
        <v>0</v>
      </c>
      <c r="G7" s="34">
        <f t="shared" ref="G7:G12" si="12">IF(D7&lt;&gt;"",D7,C7)+F7</f>
        <v>0</v>
      </c>
      <c r="H7" s="37" t="s">
        <v>35</v>
      </c>
      <c r="I7" s="40"/>
      <c r="J7" s="34">
        <f>SUMIFS('3月'!C:C,'3月'!F:F,"线上平台")</f>
        <v>0</v>
      </c>
      <c r="K7" s="34">
        <f t="shared" si="2"/>
        <v>0</v>
      </c>
      <c r="L7" s="37" t="s">
        <v>35</v>
      </c>
      <c r="M7" s="40"/>
      <c r="N7" s="34">
        <f>SUMIFS('4月'!C:C,'4月'!F:F,"线上平台")</f>
        <v>0</v>
      </c>
      <c r="O7" s="34">
        <f t="shared" si="3"/>
        <v>0</v>
      </c>
      <c r="P7" s="37"/>
      <c r="Q7" s="40"/>
      <c r="R7" s="34">
        <f>SUMIFS('5月'!C:C,'5月'!F:F,"线上平台")</f>
        <v>0</v>
      </c>
      <c r="S7" s="34">
        <f t="shared" si="4"/>
        <v>0</v>
      </c>
      <c r="T7" s="37"/>
      <c r="U7" s="40"/>
      <c r="V7" s="34">
        <f>SUMIFS('6月'!C:C,'6月'!F:F,"线上平台")</f>
        <v>0</v>
      </c>
      <c r="W7" s="34">
        <f t="shared" si="5"/>
        <v>0</v>
      </c>
      <c r="X7" s="37"/>
      <c r="Y7" s="40"/>
      <c r="Z7" s="34">
        <f>SUMIFS('7月'!C:C,'7月'!F:F,"线上平台")</f>
        <v>0</v>
      </c>
      <c r="AA7" s="34">
        <f t="shared" si="6"/>
        <v>0</v>
      </c>
      <c r="AB7" s="37"/>
      <c r="AC7" s="40"/>
      <c r="AD7" s="34">
        <f>SUMIFS('8月'!C:C,'8月'!F:F,"线上平台")</f>
        <v>0</v>
      </c>
      <c r="AE7" s="34">
        <f t="shared" si="7"/>
        <v>0</v>
      </c>
      <c r="AF7" s="37"/>
      <c r="AG7" s="40"/>
      <c r="AH7" s="34">
        <f>SUMIFS('9月'!C:C,'9月'!F:F,"线上平台")</f>
        <v>0</v>
      </c>
      <c r="AI7" s="34">
        <f t="shared" si="8"/>
        <v>0</v>
      </c>
      <c r="AJ7" s="37"/>
      <c r="AK7" s="40"/>
      <c r="AL7" s="34">
        <f>SUMIFS('10月'!C:C,'10月'!F:F,"线上平台")</f>
        <v>0</v>
      </c>
      <c r="AM7" s="34">
        <f t="shared" si="9"/>
        <v>0</v>
      </c>
      <c r="AN7" s="37"/>
      <c r="AO7" s="40"/>
      <c r="AP7" s="34">
        <f>SUMIFS('11月'!C:C,'11月'!F:F,"线上平台")</f>
        <v>0</v>
      </c>
      <c r="AQ7" s="34">
        <f t="shared" si="10"/>
        <v>0</v>
      </c>
      <c r="AR7" s="37"/>
      <c r="AS7" s="40"/>
      <c r="AT7" s="34">
        <f>SUMIFS('12月'!C:C,'12月'!F:F,"线上平台")</f>
        <v>0</v>
      </c>
      <c r="AU7" s="34">
        <f t="shared" si="11"/>
        <v>0</v>
      </c>
      <c r="AV7" s="37"/>
      <c r="AW7" s="40"/>
    </row>
    <row r="8" s="19" customFormat="1" ht="25" customHeight="1" spans="1:49">
      <c r="A8" s="33" t="s">
        <v>118</v>
      </c>
      <c r="B8" s="34">
        <f>SUM('1月'!I:I)</f>
        <v>0</v>
      </c>
      <c r="C8" s="34">
        <f t="shared" si="1"/>
        <v>0</v>
      </c>
      <c r="D8" s="35" t="s">
        <v>35</v>
      </c>
      <c r="E8" s="40"/>
      <c r="F8" s="34">
        <f>SUM('2月'!I:I)</f>
        <v>0</v>
      </c>
      <c r="G8" s="34">
        <f t="shared" si="12"/>
        <v>0</v>
      </c>
      <c r="H8" s="35" t="s">
        <v>35</v>
      </c>
      <c r="I8" s="40"/>
      <c r="J8" s="34">
        <f>SUM('3月'!I:I)</f>
        <v>0</v>
      </c>
      <c r="K8" s="34">
        <f t="shared" si="2"/>
        <v>0</v>
      </c>
      <c r="L8" s="35" t="s">
        <v>35</v>
      </c>
      <c r="M8" s="40"/>
      <c r="N8" s="34">
        <f>SUM('4月'!I:I)</f>
        <v>0</v>
      </c>
      <c r="O8" s="34">
        <f t="shared" si="3"/>
        <v>0</v>
      </c>
      <c r="P8" s="35"/>
      <c r="Q8" s="40"/>
      <c r="R8" s="34">
        <f>SUM('5月'!I:I)</f>
        <v>0</v>
      </c>
      <c r="S8" s="34">
        <f t="shared" si="4"/>
        <v>0</v>
      </c>
      <c r="T8" s="35"/>
      <c r="U8" s="40"/>
      <c r="V8" s="34">
        <f>SUM('6月'!I:I)</f>
        <v>0</v>
      </c>
      <c r="W8" s="34">
        <f t="shared" si="5"/>
        <v>0</v>
      </c>
      <c r="X8" s="35"/>
      <c r="Y8" s="40"/>
      <c r="Z8" s="34">
        <f>SUM('7月'!I:I)</f>
        <v>0</v>
      </c>
      <c r="AA8" s="34">
        <f t="shared" si="6"/>
        <v>0</v>
      </c>
      <c r="AB8" s="35"/>
      <c r="AC8" s="40"/>
      <c r="AD8" s="34">
        <f>SUM('8月'!I:I)</f>
        <v>0</v>
      </c>
      <c r="AE8" s="34">
        <f t="shared" si="7"/>
        <v>0</v>
      </c>
      <c r="AF8" s="35"/>
      <c r="AG8" s="40"/>
      <c r="AH8" s="34">
        <f>SUM('9月'!I:I)</f>
        <v>0</v>
      </c>
      <c r="AI8" s="34">
        <f t="shared" si="8"/>
        <v>0</v>
      </c>
      <c r="AJ8" s="35"/>
      <c r="AK8" s="40"/>
      <c r="AL8" s="34">
        <f>SUM('10月'!I:I)</f>
        <v>0</v>
      </c>
      <c r="AM8" s="34">
        <f t="shared" si="9"/>
        <v>0</v>
      </c>
      <c r="AN8" s="35"/>
      <c r="AO8" s="40"/>
      <c r="AP8" s="34">
        <f>SUM('11月'!I:I)</f>
        <v>0</v>
      </c>
      <c r="AQ8" s="34">
        <f t="shared" si="10"/>
        <v>0</v>
      </c>
      <c r="AR8" s="35"/>
      <c r="AS8" s="40"/>
      <c r="AT8" s="34">
        <f>SUM('12月'!I:I)</f>
        <v>0</v>
      </c>
      <c r="AU8" s="34">
        <f t="shared" si="11"/>
        <v>0</v>
      </c>
      <c r="AV8" s="35"/>
      <c r="AW8" s="40"/>
    </row>
    <row r="9" s="19" customFormat="1" ht="25" customHeight="1" spans="1:49">
      <c r="A9" s="36" t="s">
        <v>119</v>
      </c>
      <c r="B9" s="34">
        <f>SUMIFS('1月'!I:I,'1月'!L:L,"线上平台")</f>
        <v>0</v>
      </c>
      <c r="C9" s="34">
        <f t="shared" si="1"/>
        <v>0</v>
      </c>
      <c r="D9" s="35" t="s">
        <v>35</v>
      </c>
      <c r="E9" s="40"/>
      <c r="F9" s="34">
        <f>SUMIFS('2月'!I:I,'2月'!L:L,"线上平台")</f>
        <v>0</v>
      </c>
      <c r="G9" s="34">
        <f t="shared" si="12"/>
        <v>0</v>
      </c>
      <c r="H9" s="35" t="s">
        <v>35</v>
      </c>
      <c r="I9" s="40"/>
      <c r="J9" s="34">
        <f>SUMIFS('3月'!I:I,'3月'!L:L,"线上平台")</f>
        <v>0</v>
      </c>
      <c r="K9" s="34">
        <f t="shared" si="2"/>
        <v>0</v>
      </c>
      <c r="L9" s="35" t="s">
        <v>35</v>
      </c>
      <c r="M9" s="40"/>
      <c r="N9" s="34">
        <f>SUMIFS('4月'!I:I,'4月'!L:L,"线上平台")</f>
        <v>0</v>
      </c>
      <c r="O9" s="34">
        <f t="shared" si="3"/>
        <v>0</v>
      </c>
      <c r="P9" s="35"/>
      <c r="Q9" s="40"/>
      <c r="R9" s="34">
        <f>SUMIFS('5月'!I:I,'5月'!L:L,"线上平台")</f>
        <v>0</v>
      </c>
      <c r="S9" s="34">
        <f t="shared" si="4"/>
        <v>0</v>
      </c>
      <c r="T9" s="35"/>
      <c r="U9" s="40"/>
      <c r="V9" s="34">
        <f>SUMIFS('6月'!I:I,'6月'!L:L,"线上平台")</f>
        <v>0</v>
      </c>
      <c r="W9" s="34">
        <f t="shared" si="5"/>
        <v>0</v>
      </c>
      <c r="X9" s="35"/>
      <c r="Y9" s="40"/>
      <c r="Z9" s="34">
        <f>SUMIFS('7月'!I:I,'7月'!L:L,"线上平台")</f>
        <v>0</v>
      </c>
      <c r="AA9" s="34">
        <f t="shared" si="6"/>
        <v>0</v>
      </c>
      <c r="AB9" s="35"/>
      <c r="AC9" s="40"/>
      <c r="AD9" s="34">
        <f>SUMIFS('8月'!I:I,'8月'!L:L,"线上平台")</f>
        <v>0</v>
      </c>
      <c r="AE9" s="34">
        <f t="shared" si="7"/>
        <v>0</v>
      </c>
      <c r="AF9" s="35"/>
      <c r="AG9" s="40"/>
      <c r="AH9" s="34">
        <f>SUMIFS('9月'!I:I,'9月'!L:L,"线上平台")</f>
        <v>0</v>
      </c>
      <c r="AI9" s="34">
        <f t="shared" si="8"/>
        <v>0</v>
      </c>
      <c r="AJ9" s="35"/>
      <c r="AK9" s="40"/>
      <c r="AL9" s="34">
        <f>SUMIFS('10月'!I:I,'10月'!L:L,"线上平台")</f>
        <v>0</v>
      </c>
      <c r="AM9" s="34">
        <f t="shared" si="9"/>
        <v>0</v>
      </c>
      <c r="AN9" s="35"/>
      <c r="AO9" s="40"/>
      <c r="AP9" s="34">
        <f>SUMIFS('11月'!I:I,'11月'!L:L,"线上平台")</f>
        <v>0</v>
      </c>
      <c r="AQ9" s="34">
        <f t="shared" si="10"/>
        <v>0</v>
      </c>
      <c r="AR9" s="35"/>
      <c r="AS9" s="40"/>
      <c r="AT9" s="34">
        <f>SUMIFS('12月'!I:I,'12月'!L:L,"线上平台")</f>
        <v>0</v>
      </c>
      <c r="AU9" s="34">
        <f t="shared" si="11"/>
        <v>0</v>
      </c>
      <c r="AV9" s="35"/>
      <c r="AW9" s="40"/>
    </row>
    <row r="10" s="19" customFormat="1" ht="25" customHeight="1" spans="1:49">
      <c r="A10" s="33" t="s">
        <v>120</v>
      </c>
      <c r="B10" s="34">
        <f>SUM('1月'!O:O)</f>
        <v>0</v>
      </c>
      <c r="C10" s="34">
        <f t="shared" si="1"/>
        <v>0</v>
      </c>
      <c r="D10" s="38" t="s">
        <v>35</v>
      </c>
      <c r="E10" s="40"/>
      <c r="F10" s="31">
        <f>SUM('2月'!O:O)</f>
        <v>0</v>
      </c>
      <c r="G10" s="34">
        <f t="shared" si="12"/>
        <v>0</v>
      </c>
      <c r="H10" s="38" t="s">
        <v>35</v>
      </c>
      <c r="I10" s="40"/>
      <c r="J10" s="31">
        <f>SUM('3月'!O:O)</f>
        <v>0</v>
      </c>
      <c r="K10" s="34">
        <f t="shared" si="2"/>
        <v>0</v>
      </c>
      <c r="L10" s="38" t="s">
        <v>35</v>
      </c>
      <c r="M10" s="40"/>
      <c r="N10" s="31">
        <f>SUM('4月'!O:O)</f>
        <v>0</v>
      </c>
      <c r="O10" s="34">
        <f t="shared" si="3"/>
        <v>0</v>
      </c>
      <c r="P10" s="38"/>
      <c r="Q10" s="40"/>
      <c r="R10" s="31">
        <f>SUM('5月'!O:O)</f>
        <v>0</v>
      </c>
      <c r="S10" s="34">
        <f t="shared" si="4"/>
        <v>0</v>
      </c>
      <c r="T10" s="38"/>
      <c r="U10" s="40"/>
      <c r="V10" s="31">
        <f>SUM('6月'!O:O)</f>
        <v>0</v>
      </c>
      <c r="W10" s="34">
        <f t="shared" si="5"/>
        <v>0</v>
      </c>
      <c r="X10" s="38"/>
      <c r="Y10" s="40"/>
      <c r="Z10" s="31">
        <f>SUM('7月'!O:O)</f>
        <v>0</v>
      </c>
      <c r="AA10" s="34">
        <f t="shared" si="6"/>
        <v>0</v>
      </c>
      <c r="AB10" s="38"/>
      <c r="AC10" s="40"/>
      <c r="AD10" s="31">
        <f>SUM('8月'!O:O)</f>
        <v>0</v>
      </c>
      <c r="AE10" s="34">
        <f t="shared" si="7"/>
        <v>0</v>
      </c>
      <c r="AF10" s="38"/>
      <c r="AG10" s="40"/>
      <c r="AH10" s="31">
        <f>SUM('9月'!O:O)</f>
        <v>0</v>
      </c>
      <c r="AI10" s="34">
        <f t="shared" si="8"/>
        <v>0</v>
      </c>
      <c r="AJ10" s="38"/>
      <c r="AK10" s="40"/>
      <c r="AL10" s="31">
        <f>SUM('10月'!O:O)</f>
        <v>0</v>
      </c>
      <c r="AM10" s="34">
        <f t="shared" si="9"/>
        <v>0</v>
      </c>
      <c r="AN10" s="38"/>
      <c r="AO10" s="40"/>
      <c r="AP10" s="31">
        <f>SUM('11月'!O:O)</f>
        <v>0</v>
      </c>
      <c r="AQ10" s="34">
        <f t="shared" si="10"/>
        <v>0</v>
      </c>
      <c r="AR10" s="38"/>
      <c r="AS10" s="40"/>
      <c r="AT10" s="31">
        <f>SUM('12月'!O:O)</f>
        <v>0</v>
      </c>
      <c r="AU10" s="34">
        <f t="shared" si="11"/>
        <v>0</v>
      </c>
      <c r="AV10" s="38"/>
      <c r="AW10" s="40"/>
    </row>
    <row r="11" ht="25" customHeight="1" spans="1:49">
      <c r="A11" s="33" t="s">
        <v>121</v>
      </c>
      <c r="B11" s="34">
        <f>SUM('1月'!T:T)</f>
        <v>0</v>
      </c>
      <c r="C11" s="34">
        <f t="shared" si="1"/>
        <v>0</v>
      </c>
      <c r="D11" s="38" t="s">
        <v>35</v>
      </c>
      <c r="E11" s="40"/>
      <c r="F11" s="31">
        <f>SUM('2月'!T:T)</f>
        <v>0</v>
      </c>
      <c r="G11" s="34">
        <f t="shared" si="12"/>
        <v>0</v>
      </c>
      <c r="H11" s="38" t="s">
        <v>35</v>
      </c>
      <c r="I11" s="40"/>
      <c r="J11" s="31">
        <f>SUM('3月'!T:T)</f>
        <v>0</v>
      </c>
      <c r="K11" s="34">
        <f t="shared" si="2"/>
        <v>0</v>
      </c>
      <c r="L11" s="38" t="s">
        <v>35</v>
      </c>
      <c r="M11" s="40"/>
      <c r="N11" s="31">
        <f>SUM('4月'!T:T)</f>
        <v>0</v>
      </c>
      <c r="O11" s="34">
        <f t="shared" si="3"/>
        <v>0</v>
      </c>
      <c r="P11" s="38"/>
      <c r="Q11" s="40"/>
      <c r="R11" s="31">
        <f>SUM('5月'!T:T)</f>
        <v>0</v>
      </c>
      <c r="S11" s="34">
        <f t="shared" si="4"/>
        <v>0</v>
      </c>
      <c r="T11" s="38"/>
      <c r="U11" s="40"/>
      <c r="V11" s="31">
        <f>SUM('6月'!T:T)</f>
        <v>0</v>
      </c>
      <c r="W11" s="34">
        <f t="shared" si="5"/>
        <v>0</v>
      </c>
      <c r="X11" s="38"/>
      <c r="Y11" s="40"/>
      <c r="Z11" s="31">
        <f>SUM('7月'!T:T)</f>
        <v>0</v>
      </c>
      <c r="AA11" s="34">
        <f t="shared" si="6"/>
        <v>0</v>
      </c>
      <c r="AB11" s="38"/>
      <c r="AC11" s="40"/>
      <c r="AD11" s="31">
        <f>SUM('8月'!T:T)</f>
        <v>0</v>
      </c>
      <c r="AE11" s="34">
        <f t="shared" si="7"/>
        <v>0</v>
      </c>
      <c r="AF11" s="38"/>
      <c r="AG11" s="40"/>
      <c r="AH11" s="31">
        <f>SUM('9月'!T:T)</f>
        <v>0</v>
      </c>
      <c r="AI11" s="34">
        <f t="shared" si="8"/>
        <v>0</v>
      </c>
      <c r="AJ11" s="38"/>
      <c r="AK11" s="40"/>
      <c r="AL11" s="31">
        <f>SUM('10月'!T:T)</f>
        <v>0</v>
      </c>
      <c r="AM11" s="34">
        <f t="shared" si="9"/>
        <v>0</v>
      </c>
      <c r="AN11" s="38"/>
      <c r="AO11" s="40"/>
      <c r="AP11" s="31">
        <f>SUM('11月'!T:T)</f>
        <v>0</v>
      </c>
      <c r="AQ11" s="34">
        <f t="shared" si="10"/>
        <v>0</v>
      </c>
      <c r="AR11" s="38"/>
      <c r="AS11" s="40"/>
      <c r="AT11" s="31">
        <f>SUM('12月'!T:T)</f>
        <v>0</v>
      </c>
      <c r="AU11" s="34">
        <f t="shared" si="11"/>
        <v>0</v>
      </c>
      <c r="AV11" s="38"/>
      <c r="AW11" s="40"/>
    </row>
    <row r="12" ht="25" customHeight="1" spans="1:49">
      <c r="A12" s="36" t="s">
        <v>122</v>
      </c>
      <c r="B12" s="34">
        <f>SUMIFS('1月'!T:T,'1月'!W:W,"是")</f>
        <v>0</v>
      </c>
      <c r="C12" s="34">
        <f t="shared" si="1"/>
        <v>0</v>
      </c>
      <c r="D12" s="38" t="s">
        <v>35</v>
      </c>
      <c r="E12" s="40"/>
      <c r="F12" s="31">
        <f>SUMIFS('2月'!T:T,'2月'!W:W,"是")</f>
        <v>0</v>
      </c>
      <c r="G12" s="34">
        <f t="shared" si="12"/>
        <v>0</v>
      </c>
      <c r="H12" s="38" t="s">
        <v>35</v>
      </c>
      <c r="I12" s="40"/>
      <c r="J12" s="31">
        <f>SUMIFS('3月'!T:T,'3月'!W:W,"是")</f>
        <v>0</v>
      </c>
      <c r="K12" s="34">
        <f t="shared" si="2"/>
        <v>0</v>
      </c>
      <c r="L12" s="38" t="s">
        <v>35</v>
      </c>
      <c r="M12" s="40"/>
      <c r="N12" s="31">
        <f>SUMIFS('4月'!T:T,'4月'!W:W,"是")</f>
        <v>0</v>
      </c>
      <c r="O12" s="34">
        <f t="shared" si="3"/>
        <v>0</v>
      </c>
      <c r="P12" s="38"/>
      <c r="Q12" s="40"/>
      <c r="R12" s="31">
        <f>SUMIFS('5月'!T:T,'5月'!W:W,"是")</f>
        <v>0</v>
      </c>
      <c r="S12" s="34">
        <f t="shared" si="4"/>
        <v>0</v>
      </c>
      <c r="T12" s="38"/>
      <c r="U12" s="40"/>
      <c r="V12" s="31">
        <f>SUMIFS('6月'!T:T,'6月'!W:W,"是")</f>
        <v>0</v>
      </c>
      <c r="W12" s="34">
        <f t="shared" si="5"/>
        <v>0</v>
      </c>
      <c r="X12" s="38"/>
      <c r="Y12" s="40"/>
      <c r="Z12" s="31">
        <f>SUMIFS('7月'!T:T,'7月'!W:W,"是")</f>
        <v>0</v>
      </c>
      <c r="AA12" s="34">
        <f t="shared" si="6"/>
        <v>0</v>
      </c>
      <c r="AB12" s="38"/>
      <c r="AC12" s="40"/>
      <c r="AD12" s="31">
        <f>SUMIFS('8月'!T:T,'8月'!W:W,"是")</f>
        <v>0</v>
      </c>
      <c r="AE12" s="34">
        <f t="shared" si="7"/>
        <v>0</v>
      </c>
      <c r="AF12" s="38"/>
      <c r="AG12" s="40"/>
      <c r="AH12" s="31">
        <f>SUMIFS('9月'!T:T,'9月'!W:W,"是")</f>
        <v>0</v>
      </c>
      <c r="AI12" s="34">
        <f t="shared" si="8"/>
        <v>0</v>
      </c>
      <c r="AJ12" s="38"/>
      <c r="AK12" s="40"/>
      <c r="AL12" s="31">
        <f>SUMIFS('10月'!T:T,'10月'!W:W,"是")</f>
        <v>0</v>
      </c>
      <c r="AM12" s="34">
        <f t="shared" si="9"/>
        <v>0</v>
      </c>
      <c r="AN12" s="38"/>
      <c r="AO12" s="40"/>
      <c r="AP12" s="31">
        <f>SUMIFS('11月'!T:T,'11月'!W:W,"是")</f>
        <v>0</v>
      </c>
      <c r="AQ12" s="34">
        <f t="shared" si="10"/>
        <v>0</v>
      </c>
      <c r="AR12" s="38"/>
      <c r="AS12" s="40"/>
      <c r="AT12" s="31">
        <f>SUMIFS('12月'!T:T,'12月'!W:W,"是")</f>
        <v>0</v>
      </c>
      <c r="AU12" s="34">
        <f t="shared" si="11"/>
        <v>0</v>
      </c>
      <c r="AV12" s="38"/>
      <c r="AW12" s="40"/>
    </row>
  </sheetData>
  <sheetProtection formatCells="0" formatColumns="0" formatRows="0" insertRows="0" insertColumns="0" insertHyperlinks="0" deleteColumns="0" deleteRows="0" sort="0" autoFilter="0" pivotTables="0"/>
  <mergeCells count="26">
    <mergeCell ref="A1:E1"/>
    <mergeCell ref="B3:E3"/>
    <mergeCell ref="F3:I3"/>
    <mergeCell ref="J3:M3"/>
    <mergeCell ref="N3:Q3"/>
    <mergeCell ref="R3:U3"/>
    <mergeCell ref="V3:Y3"/>
    <mergeCell ref="Z3:AC3"/>
    <mergeCell ref="AD3:AG3"/>
    <mergeCell ref="AH3:AK3"/>
    <mergeCell ref="AL3:AO3"/>
    <mergeCell ref="AP3:AS3"/>
    <mergeCell ref="AT3:AW3"/>
    <mergeCell ref="A3:A4"/>
    <mergeCell ref="E5:E12"/>
    <mergeCell ref="I5:I12"/>
    <mergeCell ref="M5:M12"/>
    <mergeCell ref="Q5:Q12"/>
    <mergeCell ref="U5:U12"/>
    <mergeCell ref="Y5:Y12"/>
    <mergeCell ref="AC5:AC12"/>
    <mergeCell ref="AG5:AG12"/>
    <mergeCell ref="AK5:AK12"/>
    <mergeCell ref="AO5:AO12"/>
    <mergeCell ref="AS5:AS12"/>
    <mergeCell ref="AW5:AW1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U5" sqref="U5"/>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G35" sqref="G35"/>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I29" sqref="I29"/>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workbookViewId="0">
      <pane ySplit="2" topLeftCell="A3" activePane="bottomLeft" state="frozen"/>
      <selection/>
      <selection pane="bottomLeft" activeCell="A3" sqref="$A3:$XFD6"/>
    </sheetView>
  </sheetViews>
  <sheetFormatPr defaultColWidth="9" defaultRowHeight="14.25" outlineLevelRow="7"/>
  <cols>
    <col min="1" max="6" width="11.125" style="3" customWidth="1"/>
    <col min="7" max="7" width="11.125" style="4" customWidth="1"/>
    <col min="8" max="8" width="11.125" style="3" customWidth="1"/>
    <col min="9" max="9" width="11.125" style="5" customWidth="1"/>
    <col min="10" max="10" width="11.125" style="3" customWidth="1"/>
    <col min="11" max="11" width="11.125" style="6" customWidth="1"/>
    <col min="12" max="12" width="11.125" style="2" customWidth="1"/>
    <col min="13" max="13" width="11.125" style="7" customWidth="1"/>
    <col min="14" max="17" width="11.125" style="3" customWidth="1"/>
    <col min="18" max="18" width="11.125" style="7" customWidth="1"/>
    <col min="19" max="22" width="11.125" style="3" customWidth="1"/>
    <col min="23" max="23" width="13.625" style="3" customWidth="1"/>
    <col min="24" max="16383" width="9" style="1"/>
  </cols>
  <sheetData>
    <row r="1" s="1" customFormat="1" ht="29" customHeight="1" spans="1:23">
      <c r="A1" s="8" t="s">
        <v>89</v>
      </c>
      <c r="B1" s="9"/>
      <c r="C1" s="9"/>
      <c r="D1" s="9"/>
      <c r="E1" s="9"/>
      <c r="F1" s="9"/>
      <c r="G1" s="13" t="s">
        <v>91</v>
      </c>
      <c r="H1" s="14"/>
      <c r="I1" s="14"/>
      <c r="J1" s="14"/>
      <c r="K1" s="14"/>
      <c r="L1" s="14"/>
      <c r="M1" s="10" t="s">
        <v>123</v>
      </c>
      <c r="N1" s="17"/>
      <c r="O1" s="17"/>
      <c r="P1" s="17"/>
      <c r="Q1" s="17"/>
      <c r="R1" s="10" t="s">
        <v>94</v>
      </c>
      <c r="S1" s="17"/>
      <c r="T1" s="17"/>
      <c r="U1" s="17"/>
      <c r="V1" s="17"/>
      <c r="W1" s="9"/>
    </row>
    <row r="2" s="2" customFormat="1" ht="29" customHeight="1" spans="1:23">
      <c r="A2" s="10" t="s">
        <v>124</v>
      </c>
      <c r="B2" s="8" t="s">
        <v>125</v>
      </c>
      <c r="C2" s="11" t="s">
        <v>126</v>
      </c>
      <c r="D2" s="12" t="s">
        <v>127</v>
      </c>
      <c r="E2" s="15" t="s">
        <v>128</v>
      </c>
      <c r="F2" s="16" t="s">
        <v>129</v>
      </c>
      <c r="G2" s="10" t="s">
        <v>124</v>
      </c>
      <c r="H2" s="8" t="s">
        <v>125</v>
      </c>
      <c r="I2" s="11" t="s">
        <v>126</v>
      </c>
      <c r="J2" s="12" t="s">
        <v>127</v>
      </c>
      <c r="K2" s="15" t="s">
        <v>128</v>
      </c>
      <c r="L2" s="16" t="s">
        <v>129</v>
      </c>
      <c r="M2" s="10" t="s">
        <v>124</v>
      </c>
      <c r="N2" s="8" t="s">
        <v>125</v>
      </c>
      <c r="O2" s="11" t="s">
        <v>126</v>
      </c>
      <c r="P2" s="12" t="s">
        <v>127</v>
      </c>
      <c r="Q2" s="15" t="s">
        <v>128</v>
      </c>
      <c r="R2" s="10" t="s">
        <v>124</v>
      </c>
      <c r="S2" s="8" t="s">
        <v>125</v>
      </c>
      <c r="T2" s="11" t="s">
        <v>126</v>
      </c>
      <c r="U2" s="12" t="s">
        <v>127</v>
      </c>
      <c r="V2" s="15" t="s">
        <v>128</v>
      </c>
      <c r="W2" s="18" t="s">
        <v>130</v>
      </c>
    </row>
    <row r="3" s="1" customFormat="1" spans="1:23">
      <c r="A3" s="4"/>
      <c r="B3" s="3"/>
      <c r="C3" s="5"/>
      <c r="D3" s="3"/>
      <c r="E3" s="6"/>
      <c r="F3" s="2"/>
      <c r="G3" s="4"/>
      <c r="H3" s="3"/>
      <c r="I3" s="5"/>
      <c r="J3" s="3"/>
      <c r="K3" s="6"/>
      <c r="L3" s="2"/>
      <c r="M3" s="4"/>
      <c r="N3" s="3"/>
      <c r="O3" s="5"/>
      <c r="P3" s="3"/>
      <c r="Q3" s="6"/>
      <c r="R3" s="4"/>
      <c r="S3" s="3"/>
      <c r="T3" s="5"/>
      <c r="U3" s="3"/>
      <c r="V3" s="6"/>
      <c r="W3" s="2"/>
    </row>
    <row r="4" s="1" customFormat="1" spans="1:23">
      <c r="A4" s="4"/>
      <c r="B4" s="3"/>
      <c r="C4" s="5"/>
      <c r="D4" s="3"/>
      <c r="E4" s="6"/>
      <c r="F4" s="2"/>
      <c r="G4" s="4"/>
      <c r="H4" s="3"/>
      <c r="I4" s="5"/>
      <c r="J4" s="3"/>
      <c r="K4" s="6"/>
      <c r="L4" s="2"/>
      <c r="M4" s="4"/>
      <c r="N4" s="3"/>
      <c r="O4" s="5"/>
      <c r="P4" s="3"/>
      <c r="Q4" s="6"/>
      <c r="R4" s="4"/>
      <c r="S4" s="3"/>
      <c r="T4" s="5"/>
      <c r="U4" s="3"/>
      <c r="V4" s="6"/>
      <c r="W4" s="2"/>
    </row>
    <row r="5" s="1" customFormat="1" spans="1:23">
      <c r="A5" s="4"/>
      <c r="B5" s="3"/>
      <c r="C5" s="5"/>
      <c r="D5" s="3"/>
      <c r="E5" s="6"/>
      <c r="F5" s="2"/>
      <c r="G5" s="4"/>
      <c r="H5" s="3"/>
      <c r="I5" s="5"/>
      <c r="J5" s="3"/>
      <c r="K5" s="6"/>
      <c r="L5" s="2"/>
      <c r="M5" s="4"/>
      <c r="N5" s="3"/>
      <c r="O5" s="5"/>
      <c r="P5" s="3"/>
      <c r="Q5" s="6"/>
      <c r="R5" s="4"/>
      <c r="S5" s="3"/>
      <c r="T5" s="5"/>
      <c r="U5" s="3"/>
      <c r="V5" s="6"/>
      <c r="W5" s="2"/>
    </row>
    <row r="6" s="1" customFormat="1" spans="1:23">
      <c r="A6" s="4"/>
      <c r="B6" s="3"/>
      <c r="C6" s="5"/>
      <c r="D6" s="3"/>
      <c r="E6" s="6"/>
      <c r="F6" s="2"/>
      <c r="G6" s="4"/>
      <c r="H6" s="3"/>
      <c r="I6" s="5"/>
      <c r="J6" s="3"/>
      <c r="K6" s="6"/>
      <c r="L6" s="2"/>
      <c r="M6" s="4"/>
      <c r="N6" s="3"/>
      <c r="O6" s="5"/>
      <c r="P6" s="3"/>
      <c r="Q6" s="6"/>
      <c r="R6" s="4"/>
      <c r="S6" s="3"/>
      <c r="T6" s="5"/>
      <c r="U6" s="3"/>
      <c r="V6" s="6"/>
      <c r="W6" s="2"/>
    </row>
    <row r="7" s="1" customFormat="1" spans="1:23">
      <c r="A7" s="4"/>
      <c r="B7" s="3"/>
      <c r="C7" s="5"/>
      <c r="D7" s="3"/>
      <c r="E7" s="6"/>
      <c r="F7" s="2"/>
      <c r="G7" s="4"/>
      <c r="H7" s="3"/>
      <c r="I7" s="5"/>
      <c r="J7" s="3"/>
      <c r="K7" s="6"/>
      <c r="L7" s="2"/>
      <c r="M7" s="4"/>
      <c r="N7" s="3"/>
      <c r="O7" s="5"/>
      <c r="P7" s="3"/>
      <c r="Q7" s="6"/>
      <c r="R7" s="4"/>
      <c r="S7" s="3"/>
      <c r="T7" s="5"/>
      <c r="U7" s="3"/>
      <c r="V7" s="6"/>
      <c r="W7" s="2"/>
    </row>
    <row r="8" s="1" customFormat="1" spans="1:23">
      <c r="A8" s="4"/>
      <c r="B8" s="3"/>
      <c r="C8" s="5"/>
      <c r="D8" s="3"/>
      <c r="E8" s="6"/>
      <c r="F8" s="2"/>
      <c r="G8" s="4"/>
      <c r="H8" s="3"/>
      <c r="I8" s="5"/>
      <c r="J8" s="3"/>
      <c r="K8" s="6"/>
      <c r="L8" s="2"/>
      <c r="M8" s="4"/>
      <c r="N8" s="3"/>
      <c r="O8" s="5"/>
      <c r="P8" s="3"/>
      <c r="Q8" s="6"/>
      <c r="R8" s="4"/>
      <c r="S8" s="3"/>
      <c r="T8" s="5"/>
      <c r="U8" s="3"/>
      <c r="V8" s="6"/>
      <c r="W8" s="2"/>
    </row>
  </sheetData>
  <sheetProtection formatCells="0" formatColumns="0" formatRows="0" insertRows="0" insertColumns="0" insertHyperlinks="0" deleteColumns="0" deleteRows="0" sort="0" autoFilter="0" pivotTables="0"/>
  <mergeCells count="4">
    <mergeCell ref="A1:F1"/>
    <mergeCell ref="G1:L1"/>
    <mergeCell ref="M1:Q1"/>
    <mergeCell ref="R1:W1"/>
  </mergeCells>
  <dataValidations count="4">
    <dataValidation type="list" allowBlank="1" showInputMessage="1" showErrorMessage="1" sqref="E3:E8 K3:K1048576 Q3:Q8 V3:V8">
      <formula1>"13,9,6,3,1,0"</formula1>
    </dataValidation>
    <dataValidation type="list" allowBlank="1" showInputMessage="1" showErrorMessage="1" sqref="F3:F8 L3:L1048576">
      <formula1>"线上平台,实体门店"</formula1>
    </dataValidation>
    <dataValidation allowBlank="1" showInputMessage="1" showErrorMessage="1" sqref="W1:W2"/>
    <dataValidation type="list" allowBlank="1" showInputMessage="1" showErrorMessage="1" sqref="W3:W1048576">
      <formula1>"是,否"</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Props sheetStid="1" interlineOnOff="0" interlineColor="0" isDbSheet="0" isDashBoardSheet="0" isDbDashBoardSheet="0" isFlexPaperSheet="0">
      <cellprotection/>
      <appEtDbRelations/>
    </woSheetProps>
    <woSheetProps sheetStid="19" interlineOnOff="0" interlineColor="0" isDbSheet="0" isDashBoardSheet="0" isDbDashBoardSheet="0" isFlexPaperSheet="0">
      <cellprotection/>
      <appEtDbRelations/>
    </woSheetProps>
    <woSheetProps sheetStid="6" interlineOnOff="0" interlineColor="0" isDbSheet="0" isDashBoardSheet="0" isDbDashBoardSheet="0" isFlexPaperSheet="0">
      <cellprotection/>
      <appEtDbRelations/>
    </woSheetProps>
    <woSheetProps sheetStid="4" interlineOnOff="0" interlineColor="0" isDbSheet="0" isDashBoardSheet="0" isDbDashBoardSheet="0" isFlexPaperSheet="0">
      <cellprotection/>
      <appEtDbRelations/>
    </woSheetProps>
    <woSheetProps sheetStid="5" interlineOnOff="0" interlineColor="0" isDbSheet="0" isDashBoardSheet="0" isDbDashBoardSheet="0" isFlexPaperSheet="0">
      <cellprotection/>
      <appEtDbRelations/>
    </woSheetProps>
    <woSheetProps sheetStid="8" interlineOnOff="0" interlineColor="0" isDbSheet="0" isDashBoardSheet="0" isDbDashBoardSheet="0" isFlexPaperSheet="0">
      <cellprotection/>
      <appEtDbRelations/>
    </woSheetProps>
    <woSheetProps sheetStid="9" interlineOnOff="0" interlineColor="0" isDbSheet="0" isDashBoardSheet="0" isDbDashBoardSheet="0" isFlexPaperSheet="0">
      <cellprotection/>
      <appEtDbRelations/>
    </woSheetProps>
    <woSheetProps sheetStid="10" interlineOnOff="0" interlineColor="0" isDbSheet="0" isDashBoardSheet="0" isDbDashBoardSheet="0" isFlexPaperSheet="0">
      <cellprotection/>
      <appEtDbRelations/>
    </woSheetProps>
    <woSheetProps sheetStid="11" interlineOnOff="0" interlineColor="0" isDbSheet="0" isDashBoardSheet="0" isDbDashBoardSheet="0" isFlexPaperSheet="0">
      <cellprotection/>
      <appEtDbRelations/>
    </woSheetProps>
    <woSheetProps sheetStid="12" interlineOnOff="0" interlineColor="0" isDbSheet="0" isDashBoardSheet="0" isDbDashBoardSheet="0" isFlexPaperSheet="0">
      <cellprotection/>
      <appEtDbRelations/>
    </woSheetProps>
    <woSheetProps sheetStid="13" interlineOnOff="0" interlineColor="0" isDbSheet="0" isDashBoardSheet="0" isDbDashBoardSheet="0" isFlexPaperSheet="0">
      <cellprotection/>
      <appEtDbRelations/>
    </woSheetProps>
    <woSheetProps sheetStid="14" interlineOnOff="0" interlineColor="0" isDbSheet="0" isDashBoardSheet="0" isDbDashBoardSheet="0" isFlexPaperSheet="0">
      <cellprotection/>
      <appEtDbRelations/>
    </woSheetProps>
    <woSheetProps sheetStid="15" interlineOnOff="0" interlineColor="0" isDbSheet="0" isDashBoardSheet="0" isDbDashBoardSheet="0" isFlexPaperSheet="0">
      <cellprotection/>
      <appEtDbRelations/>
    </woSheetProps>
    <woSheetProps sheetStid="16" interlineOnOff="0" interlineColor="0" isDbSheet="0" isDashBoardSheet="0" isDbDashBoardSheet="0" isFlexPaperSheet="0">
      <cellprotection/>
      <appEtDbRelations/>
    </woSheetProps>
    <woSheetProps sheetStid="17" interlineOnOff="0" interlineColor="0" isDbSheet="0" isDashBoardSheet="0" isDbDashBoardSheet="0" isFlexPaperSheet="0">
      <cellprotection/>
      <appEtDbRelations/>
    </woSheetProps>
  </woSheetsProps>
  <woBookProps>
    <bookSettings fileId="417527483912" isFilterShared="1" coreConquerUserId="" isAutoUpdatePaused="0" filterType="conn" isMergeTasksAutoUpdate="0" isInserPicAsAttachment="0"/>
  </woBookProps>
</woProps>
</file>

<file path=customXml/item2.xml><?xml version="1.0" encoding="utf-8"?>
<pixelators xmlns="https://web.wps.cn/et/2018/main" xmlns:s="http://schemas.openxmlformats.org/spreadsheetml/2006/main">
  <pixelatorList sheetStid="2"/>
  <pixelatorList sheetStid="3"/>
  <pixelatorList sheetStid="1"/>
  <pixelatorList sheetStid="19"/>
  <pixelatorList sheetStid="6"/>
  <pixelatorList sheetStid="4"/>
  <pixelatorList sheetStid="5"/>
  <pixelatorList sheetStid="8"/>
  <pixelatorList sheetStid="9"/>
  <pixelatorList sheetStid="10"/>
  <pixelatorList sheetStid="11"/>
  <pixelatorList sheetStid="12"/>
  <pixelatorList sheetStid="13"/>
  <pixelatorList sheetStid="14"/>
  <pixelatorList sheetStid="15"/>
  <pixelatorList sheetStid="16"/>
  <pixelatorList sheetStid="17"/>
  <pixelatorList sheetStid="20"/>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17</vt:i4>
      </vt:variant>
    </vt:vector>
  </HeadingPairs>
  <TitlesOfParts>
    <vt:vector size="17" baseType="lpstr">
      <vt:lpstr>1-法律依据</vt:lpstr>
      <vt:lpstr>2-统计人员交接记录</vt:lpstr>
      <vt:lpstr>S204-1表</vt:lpstr>
      <vt:lpstr>计算台账</vt:lpstr>
      <vt:lpstr>过录台账</vt:lpstr>
      <vt:lpstr>1月</vt:lpstr>
      <vt:lpstr>2月</vt:lpstr>
      <vt:lpstr>3月</vt:lpstr>
      <vt:lpstr>4月</vt:lpstr>
      <vt:lpstr>5月</vt:lpstr>
      <vt:lpstr>6月</vt:lpstr>
      <vt:lpstr>7月</vt:lpstr>
      <vt:lpstr>8月</vt:lpstr>
      <vt:lpstr>9月</vt:lpstr>
      <vt:lpstr>10月</vt:lpstr>
      <vt:lpstr>11月</vt:lpstr>
      <vt:lpstr>12月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JPB024</dc:creator>
  <cp:lastModifiedBy>陈海明</cp:lastModifiedBy>
  <dcterms:created xsi:type="dcterms:W3CDTF">2025-05-30T14:38:00Z</dcterms:created>
  <dcterms:modified xsi:type="dcterms:W3CDTF">2025-05-30T16:39:00Z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3DCA4808EB6D4F088E41925F72A4EF8C_11</vt:lpwstr>
  </property>
  <property fmtid="{D5CDD505-2E9C-101B-9397-08002B2CF9AE}" pid="3" name="KSOProductBuildVer">
    <vt:lpwstr>2052-12.9.0.21582</vt:lpwstr>
  </property>
</Properties>
</file>